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12750" windowHeight="5910" tabRatio="906" activeTab="7"/>
  </bookViews>
  <sheets>
    <sheet name="2019年一般公共预算收入表" sheetId="1" r:id="rId1"/>
    <sheet name="本级收入表" sheetId="2" r:id="rId2"/>
    <sheet name="支出表" sheetId="4" r:id="rId3"/>
    <sheet name="本级支出表" sheetId="3" r:id="rId4"/>
    <sheet name="本级_经济科目" sheetId="10" r:id="rId5"/>
    <sheet name="基本支出表_功能科目" sheetId="5" r:id="rId6"/>
    <sheet name="基本_经济科目" sheetId="9" r:id="rId7"/>
    <sheet name="税收返还和转移支付表" sheetId="6" r:id="rId8"/>
    <sheet name="政府一般债务限额和余额情况表" sheetId="7" r:id="rId9"/>
    <sheet name="三公经费预算安排情况表" sheetId="8" r:id="rId10"/>
  </sheets>
  <definedNames>
    <definedName name="_xlnm.Print_Area" localSheetId="7">税收返还和转移支付表!$A$1:$P$81</definedName>
  </definedNames>
  <calcPr calcId="125725"/>
</workbook>
</file>

<file path=xl/calcChain.xml><?xml version="1.0" encoding="utf-8"?>
<calcChain xmlns="http://schemas.openxmlformats.org/spreadsheetml/2006/main">
  <c r="E79" i="6"/>
  <c r="F79"/>
  <c r="G79"/>
  <c r="H79"/>
  <c r="I79"/>
  <c r="J79"/>
  <c r="K79"/>
  <c r="L79"/>
  <c r="M79"/>
  <c r="N79"/>
  <c r="O79"/>
  <c r="P79"/>
  <c r="D81"/>
  <c r="D79" s="1"/>
  <c r="D80"/>
  <c r="C80" s="1"/>
  <c r="B79"/>
  <c r="O56"/>
  <c r="N56"/>
  <c r="M56"/>
  <c r="O15"/>
  <c r="O7" s="1"/>
  <c r="N15"/>
  <c r="M15"/>
  <c r="M7" s="1"/>
  <c r="O8"/>
  <c r="N8"/>
  <c r="M8"/>
  <c r="L56"/>
  <c r="K56"/>
  <c r="J56"/>
  <c r="I56"/>
  <c r="L15"/>
  <c r="K15"/>
  <c r="J15"/>
  <c r="I15"/>
  <c r="L8"/>
  <c r="K8"/>
  <c r="J8"/>
  <c r="I8"/>
  <c r="L7"/>
  <c r="K7"/>
  <c r="J7"/>
  <c r="I7"/>
  <c r="H56"/>
  <c r="G56"/>
  <c r="H15"/>
  <c r="G15"/>
  <c r="H8"/>
  <c r="G8"/>
  <c r="G7" s="1"/>
  <c r="H7"/>
  <c r="C9"/>
  <c r="D9"/>
  <c r="D10"/>
  <c r="C10" s="1"/>
  <c r="D11"/>
  <c r="C11" s="1"/>
  <c r="D12"/>
  <c r="C12" s="1"/>
  <c r="D13"/>
  <c r="C13" s="1"/>
  <c r="D14"/>
  <c r="C14" s="1"/>
  <c r="D16"/>
  <c r="C16" s="1"/>
  <c r="D17"/>
  <c r="C17" s="1"/>
  <c r="D18"/>
  <c r="C18" s="1"/>
  <c r="D19"/>
  <c r="C19" s="1"/>
  <c r="D20"/>
  <c r="C20" s="1"/>
  <c r="D21"/>
  <c r="C21" s="1"/>
  <c r="D22"/>
  <c r="C22" s="1"/>
  <c r="D23"/>
  <c r="C23" s="1"/>
  <c r="D24"/>
  <c r="C24" s="1"/>
  <c r="D25"/>
  <c r="C25" s="1"/>
  <c r="D26"/>
  <c r="C26" s="1"/>
  <c r="D27"/>
  <c r="C27" s="1"/>
  <c r="D28"/>
  <c r="C28" s="1"/>
  <c r="D29"/>
  <c r="C29" s="1"/>
  <c r="D30"/>
  <c r="C30" s="1"/>
  <c r="D31"/>
  <c r="C31" s="1"/>
  <c r="D32"/>
  <c r="C32" s="1"/>
  <c r="D33"/>
  <c r="C33" s="1"/>
  <c r="D34"/>
  <c r="C34" s="1"/>
  <c r="D35"/>
  <c r="C35" s="1"/>
  <c r="D36"/>
  <c r="C36" s="1"/>
  <c r="D37"/>
  <c r="C37" s="1"/>
  <c r="D38"/>
  <c r="C38" s="1"/>
  <c r="D39"/>
  <c r="C39" s="1"/>
  <c r="D40"/>
  <c r="C40" s="1"/>
  <c r="D41"/>
  <c r="C41" s="1"/>
  <c r="D42"/>
  <c r="C42" s="1"/>
  <c r="D43"/>
  <c r="C43" s="1"/>
  <c r="D44"/>
  <c r="C44" s="1"/>
  <c r="D45"/>
  <c r="C45" s="1"/>
  <c r="D46"/>
  <c r="C46" s="1"/>
  <c r="D47"/>
  <c r="C47" s="1"/>
  <c r="D48"/>
  <c r="C48" s="1"/>
  <c r="D49"/>
  <c r="C49" s="1"/>
  <c r="D50"/>
  <c r="C50" s="1"/>
  <c r="D51"/>
  <c r="C51" s="1"/>
  <c r="D52"/>
  <c r="C52" s="1"/>
  <c r="D53"/>
  <c r="C53" s="1"/>
  <c r="D54"/>
  <c r="C54" s="1"/>
  <c r="D55"/>
  <c r="C55" s="1"/>
  <c r="D57"/>
  <c r="C57" s="1"/>
  <c r="D58"/>
  <c r="C58" s="1"/>
  <c r="D59"/>
  <c r="C59" s="1"/>
  <c r="D60"/>
  <c r="C60" s="1"/>
  <c r="D61"/>
  <c r="C61" s="1"/>
  <c r="D62"/>
  <c r="C62" s="1"/>
  <c r="D63"/>
  <c r="C63" s="1"/>
  <c r="D64"/>
  <c r="C64" s="1"/>
  <c r="D65"/>
  <c r="C65" s="1"/>
  <c r="D66"/>
  <c r="C66" s="1"/>
  <c r="D67"/>
  <c r="C67" s="1"/>
  <c r="D68"/>
  <c r="C68" s="1"/>
  <c r="D69"/>
  <c r="C69" s="1"/>
  <c r="D70"/>
  <c r="C70" s="1"/>
  <c r="D71"/>
  <c r="C71" s="1"/>
  <c r="D72"/>
  <c r="C72" s="1"/>
  <c r="D73"/>
  <c r="C73" s="1"/>
  <c r="D74"/>
  <c r="C74" s="1"/>
  <c r="D75"/>
  <c r="C75" s="1"/>
  <c r="D76"/>
  <c r="C76" s="1"/>
  <c r="F56"/>
  <c r="F15"/>
  <c r="F8"/>
  <c r="E56"/>
  <c r="E15"/>
  <c r="E8"/>
  <c r="P8"/>
  <c r="P15"/>
  <c r="P56"/>
  <c r="I99" i="10"/>
  <c r="D51" s="1"/>
  <c r="D6"/>
  <c r="B56" i="6"/>
  <c r="B15"/>
  <c r="B8"/>
  <c r="G7" i="5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3"/>
  <c r="G264"/>
  <c r="G265"/>
  <c r="G266"/>
  <c r="G267"/>
  <c r="G268"/>
  <c r="G269"/>
  <c r="G270"/>
  <c r="G271"/>
  <c r="G272"/>
  <c r="G273"/>
  <c r="G274"/>
  <c r="G275"/>
  <c r="G276"/>
  <c r="G277"/>
  <c r="G278"/>
  <c r="G279"/>
  <c r="G280"/>
  <c r="G281"/>
  <c r="G282"/>
  <c r="G283"/>
  <c r="G284"/>
  <c r="G285"/>
  <c r="G286"/>
  <c r="G287"/>
  <c r="G288"/>
  <c r="G289"/>
  <c r="G290"/>
  <c r="G291"/>
  <c r="G292"/>
  <c r="G293"/>
  <c r="G294"/>
  <c r="G295"/>
  <c r="G296"/>
  <c r="G297"/>
  <c r="G298"/>
  <c r="G299"/>
  <c r="G300"/>
  <c r="G301"/>
  <c r="G302"/>
  <c r="G303"/>
  <c r="G304"/>
  <c r="G305"/>
  <c r="G306"/>
  <c r="G307"/>
  <c r="G308"/>
  <c r="G309"/>
  <c r="G310"/>
  <c r="G311"/>
  <c r="G312"/>
  <c r="G313"/>
  <c r="G314"/>
  <c r="G315"/>
  <c r="G316"/>
  <c r="G317"/>
  <c r="G318"/>
  <c r="G319"/>
  <c r="G320"/>
  <c r="G321"/>
  <c r="G322"/>
  <c r="G323"/>
  <c r="G324"/>
  <c r="G325"/>
  <c r="G326"/>
  <c r="G327"/>
  <c r="G328"/>
  <c r="G329"/>
  <c r="G330"/>
  <c r="G331"/>
  <c r="G332"/>
  <c r="G333"/>
  <c r="G334"/>
  <c r="G335"/>
  <c r="G336"/>
  <c r="G337"/>
  <c r="G338"/>
  <c r="G339"/>
  <c r="G340"/>
  <c r="G341"/>
  <c r="G342"/>
  <c r="G343"/>
  <c r="G344"/>
  <c r="G345"/>
  <c r="G346"/>
  <c r="G347"/>
  <c r="G348"/>
  <c r="G349"/>
  <c r="G350"/>
  <c r="G351"/>
  <c r="G352"/>
  <c r="G353"/>
  <c r="G354"/>
  <c r="G355"/>
  <c r="G356"/>
  <c r="G357"/>
  <c r="G358"/>
  <c r="G359"/>
  <c r="G360"/>
  <c r="G361"/>
  <c r="G362"/>
  <c r="G363"/>
  <c r="G364"/>
  <c r="G365"/>
  <c r="G366"/>
  <c r="G367"/>
  <c r="G368"/>
  <c r="G369"/>
  <c r="G370"/>
  <c r="G371"/>
  <c r="G372"/>
  <c r="G373"/>
  <c r="G374"/>
  <c r="G375"/>
  <c r="G376"/>
  <c r="G377"/>
  <c r="G378"/>
  <c r="G379"/>
  <c r="G380"/>
  <c r="G381"/>
  <c r="G382"/>
  <c r="G383"/>
  <c r="G384"/>
  <c r="G385"/>
  <c r="G386"/>
  <c r="G387"/>
  <c r="G388"/>
  <c r="G389"/>
  <c r="G390"/>
  <c r="G391"/>
  <c r="G392"/>
  <c r="G393"/>
  <c r="G394"/>
  <c r="G395"/>
  <c r="G396"/>
  <c r="G397"/>
  <c r="G398"/>
  <c r="G399"/>
  <c r="G400"/>
  <c r="G401"/>
  <c r="G402"/>
  <c r="G403"/>
  <c r="G404"/>
  <c r="G405"/>
  <c r="G406"/>
  <c r="G407"/>
  <c r="G408"/>
  <c r="G409"/>
  <c r="G410"/>
  <c r="G6"/>
  <c r="D5" i="9"/>
  <c r="D1314" i="4"/>
  <c r="D1315"/>
  <c r="D1316"/>
  <c r="D1317"/>
  <c r="D1318"/>
  <c r="D1319"/>
  <c r="D1320"/>
  <c r="D1321"/>
  <c r="D1322"/>
  <c r="D1323"/>
  <c r="D1324"/>
  <c r="D1325"/>
  <c r="D1326"/>
  <c r="D1327"/>
  <c r="D1328"/>
  <c r="D1329"/>
  <c r="D1330"/>
  <c r="D1331"/>
  <c r="B1309"/>
  <c r="C1321"/>
  <c r="B1321"/>
  <c r="C1311"/>
  <c r="B1311"/>
  <c r="D1306" i="3"/>
  <c r="D1305"/>
  <c r="D1304"/>
  <c r="D1303"/>
  <c r="C1302"/>
  <c r="D1302" s="1"/>
  <c r="D1301"/>
  <c r="D1300"/>
  <c r="C1300"/>
  <c r="D1299"/>
  <c r="D1298"/>
  <c r="D1297"/>
  <c r="D1296"/>
  <c r="D1295"/>
  <c r="C1295"/>
  <c r="C1294" s="1"/>
  <c r="D1294" s="1"/>
  <c r="D1293"/>
  <c r="D1292"/>
  <c r="D1291"/>
  <c r="D1290"/>
  <c r="D1289"/>
  <c r="D1288"/>
  <c r="D1287"/>
  <c r="D1286"/>
  <c r="C1286"/>
  <c r="D1285"/>
  <c r="D1284"/>
  <c r="D1283"/>
  <c r="D1282"/>
  <c r="C1282"/>
  <c r="D1281"/>
  <c r="D1280"/>
  <c r="D1279"/>
  <c r="D1278"/>
  <c r="D1277"/>
  <c r="D1276"/>
  <c r="D1275"/>
  <c r="D1274"/>
  <c r="D1273"/>
  <c r="D1272"/>
  <c r="D1271"/>
  <c r="D1270"/>
  <c r="C1269"/>
  <c r="D1269" s="1"/>
  <c r="D1268"/>
  <c r="D1267"/>
  <c r="D1266"/>
  <c r="D1265"/>
  <c r="D1264"/>
  <c r="D1263"/>
  <c r="D1262"/>
  <c r="D1261"/>
  <c r="C1261"/>
  <c r="D1260"/>
  <c r="D1259"/>
  <c r="D1258"/>
  <c r="D1257"/>
  <c r="D1256"/>
  <c r="D1255"/>
  <c r="C1255"/>
  <c r="D1254"/>
  <c r="D1253"/>
  <c r="D1252"/>
  <c r="D1251"/>
  <c r="D1250"/>
  <c r="C1249"/>
  <c r="D1249" s="1"/>
  <c r="D1248"/>
  <c r="D1247"/>
  <c r="D1246"/>
  <c r="D1245"/>
  <c r="D1244"/>
  <c r="D1243"/>
  <c r="D1242"/>
  <c r="D1241"/>
  <c r="D1240"/>
  <c r="D1239"/>
  <c r="D1238"/>
  <c r="C1237"/>
  <c r="D1237" s="1"/>
  <c r="D1235"/>
  <c r="D1234"/>
  <c r="D1233"/>
  <c r="D1232"/>
  <c r="D1231"/>
  <c r="D1230"/>
  <c r="D1229"/>
  <c r="D1228"/>
  <c r="D1227"/>
  <c r="D1226"/>
  <c r="D1225"/>
  <c r="D1224"/>
  <c r="C1224"/>
  <c r="D1223"/>
  <c r="D1222"/>
  <c r="D1221"/>
  <c r="D1220"/>
  <c r="D1219"/>
  <c r="D1218"/>
  <c r="C1218"/>
  <c r="D1217"/>
  <c r="D1216"/>
  <c r="D1215"/>
  <c r="D1214"/>
  <c r="D1213"/>
  <c r="C1213"/>
  <c r="D1212"/>
  <c r="D1211"/>
  <c r="D1210"/>
  <c r="D1209"/>
  <c r="D1208"/>
  <c r="D1207"/>
  <c r="D1206"/>
  <c r="D1205"/>
  <c r="D1204"/>
  <c r="D1203"/>
  <c r="D1202"/>
  <c r="D1201"/>
  <c r="D1200"/>
  <c r="D1199"/>
  <c r="C1199"/>
  <c r="D1198"/>
  <c r="D1197"/>
  <c r="D1196"/>
  <c r="D1195"/>
  <c r="D1194"/>
  <c r="D1193"/>
  <c r="D1192"/>
  <c r="D1191"/>
  <c r="D1190"/>
  <c r="D1189"/>
  <c r="D1188"/>
  <c r="D1187"/>
  <c r="D1186"/>
  <c r="D1185"/>
  <c r="C1184"/>
  <c r="D1182"/>
  <c r="D1181"/>
  <c r="D1180"/>
  <c r="D1179"/>
  <c r="C1179"/>
  <c r="D1178"/>
  <c r="D1177"/>
  <c r="D1176"/>
  <c r="D1175"/>
  <c r="C1175"/>
  <c r="D1174"/>
  <c r="D1173"/>
  <c r="D1172"/>
  <c r="D1171"/>
  <c r="D1170"/>
  <c r="D1169"/>
  <c r="D1168"/>
  <c r="D1167"/>
  <c r="C1166"/>
  <c r="D1166" s="1"/>
  <c r="D1164"/>
  <c r="D1163"/>
  <c r="D1162"/>
  <c r="D1161"/>
  <c r="D1160"/>
  <c r="D1159"/>
  <c r="D1158"/>
  <c r="D1157"/>
  <c r="D1156"/>
  <c r="D1155"/>
  <c r="D1154"/>
  <c r="D1153"/>
  <c r="D1152"/>
  <c r="D1151"/>
  <c r="D1150"/>
  <c r="C1149"/>
  <c r="D1149" s="1"/>
  <c r="D1148"/>
  <c r="D1147"/>
  <c r="D1146"/>
  <c r="D1145"/>
  <c r="D1144"/>
  <c r="D1143"/>
  <c r="D1142"/>
  <c r="D1141"/>
  <c r="D1140"/>
  <c r="C1140"/>
  <c r="D1139"/>
  <c r="D1138"/>
  <c r="D1137"/>
  <c r="D1136"/>
  <c r="D1135"/>
  <c r="D1134"/>
  <c r="D1133"/>
  <c r="D1132"/>
  <c r="D1131"/>
  <c r="D1130"/>
  <c r="D1129"/>
  <c r="D1128"/>
  <c r="D1127"/>
  <c r="D1126"/>
  <c r="D1125"/>
  <c r="D1124"/>
  <c r="D1123"/>
  <c r="D1122"/>
  <c r="D1121"/>
  <c r="C1121"/>
  <c r="D1120"/>
  <c r="D1119"/>
  <c r="D1118"/>
  <c r="D1117"/>
  <c r="D1116"/>
  <c r="D1115"/>
  <c r="D1114"/>
  <c r="D1113"/>
  <c r="D1112"/>
  <c r="D1111"/>
  <c r="D1110"/>
  <c r="D1109"/>
  <c r="D1108"/>
  <c r="D1107"/>
  <c r="D1106"/>
  <c r="D1105"/>
  <c r="D1104"/>
  <c r="D1103"/>
  <c r="C1102"/>
  <c r="D1102" s="1"/>
  <c r="D1100"/>
  <c r="D1099"/>
  <c r="D1098"/>
  <c r="D1097"/>
  <c r="D1096"/>
  <c r="D1095"/>
  <c r="D1094"/>
  <c r="D1093"/>
  <c r="D1092"/>
  <c r="C1091"/>
  <c r="D1091" s="1"/>
  <c r="D1090"/>
  <c r="D1089"/>
  <c r="D1088"/>
  <c r="D1087"/>
  <c r="D1086"/>
  <c r="D1085"/>
  <c r="D1084"/>
  <c r="C1084"/>
  <c r="D1083"/>
  <c r="D1082"/>
  <c r="D1081"/>
  <c r="D1080"/>
  <c r="D1079"/>
  <c r="D1078"/>
  <c r="D1077"/>
  <c r="C1077"/>
  <c r="C1076" s="1"/>
  <c r="D1076"/>
  <c r="D1075"/>
  <c r="D1074"/>
  <c r="C1073"/>
  <c r="D1073" s="1"/>
  <c r="D1072"/>
  <c r="D1071"/>
  <c r="D1070"/>
  <c r="D1069"/>
  <c r="D1068"/>
  <c r="C1067"/>
  <c r="D1067" s="1"/>
  <c r="D1066"/>
  <c r="D1065"/>
  <c r="D1064"/>
  <c r="D1063"/>
  <c r="D1062"/>
  <c r="D1061"/>
  <c r="D1060"/>
  <c r="D1059"/>
  <c r="D1058"/>
  <c r="C1057"/>
  <c r="D1055"/>
  <c r="D1054"/>
  <c r="D1053"/>
  <c r="D1052"/>
  <c r="D1051"/>
  <c r="D1050"/>
  <c r="C1050"/>
  <c r="D1049"/>
  <c r="D1048"/>
  <c r="D1047"/>
  <c r="D1046"/>
  <c r="D1045"/>
  <c r="D1044"/>
  <c r="D1043"/>
  <c r="C1043"/>
  <c r="D1042"/>
  <c r="D1041"/>
  <c r="D1040"/>
  <c r="D1039"/>
  <c r="D1038"/>
  <c r="D1037"/>
  <c r="D1036"/>
  <c r="C1036"/>
  <c r="D1035"/>
  <c r="D1034"/>
  <c r="D1033"/>
  <c r="D1032"/>
  <c r="D1031"/>
  <c r="D1030"/>
  <c r="D1029"/>
  <c r="D1028"/>
  <c r="D1027"/>
  <c r="D1026"/>
  <c r="D1025"/>
  <c r="D1024"/>
  <c r="D1023"/>
  <c r="C1022"/>
  <c r="D1022" s="1"/>
  <c r="D1021"/>
  <c r="D1020"/>
  <c r="D1019"/>
  <c r="D1018"/>
  <c r="D1017"/>
  <c r="C1017"/>
  <c r="D1016"/>
  <c r="D1015"/>
  <c r="D1014"/>
  <c r="D1013"/>
  <c r="D1012"/>
  <c r="D1011"/>
  <c r="D1010"/>
  <c r="D1009"/>
  <c r="D1008"/>
  <c r="D1007"/>
  <c r="D1006"/>
  <c r="D1005"/>
  <c r="D1004"/>
  <c r="D1003"/>
  <c r="D1002"/>
  <c r="D1001"/>
  <c r="C1001"/>
  <c r="D1000"/>
  <c r="D999"/>
  <c r="D998"/>
  <c r="D997"/>
  <c r="D996"/>
  <c r="D995"/>
  <c r="D994"/>
  <c r="D993"/>
  <c r="D992"/>
  <c r="C991"/>
  <c r="D991" s="1"/>
  <c r="D989"/>
  <c r="D988"/>
  <c r="D987"/>
  <c r="C987"/>
  <c r="D986"/>
  <c r="D985"/>
  <c r="D984"/>
  <c r="D983"/>
  <c r="C982"/>
  <c r="D982" s="1"/>
  <c r="D981"/>
  <c r="D980"/>
  <c r="D979"/>
  <c r="D978"/>
  <c r="D977"/>
  <c r="D976"/>
  <c r="D975"/>
  <c r="C975"/>
  <c r="D974"/>
  <c r="D973"/>
  <c r="D972"/>
  <c r="D971"/>
  <c r="C970"/>
  <c r="D970" s="1"/>
  <c r="D969"/>
  <c r="D968"/>
  <c r="D967"/>
  <c r="D966"/>
  <c r="D965"/>
  <c r="D964"/>
  <c r="D963"/>
  <c r="D962"/>
  <c r="D961"/>
  <c r="D960"/>
  <c r="C960"/>
  <c r="D959"/>
  <c r="D958"/>
  <c r="D957"/>
  <c r="D956"/>
  <c r="D955"/>
  <c r="D954"/>
  <c r="D953"/>
  <c r="D952"/>
  <c r="D951"/>
  <c r="D950"/>
  <c r="C950"/>
  <c r="D949"/>
  <c r="D948"/>
  <c r="D947"/>
  <c r="D946"/>
  <c r="D945"/>
  <c r="D944"/>
  <c r="D943"/>
  <c r="D942"/>
  <c r="D941"/>
  <c r="D940"/>
  <c r="D939"/>
  <c r="D938"/>
  <c r="D937"/>
  <c r="D936"/>
  <c r="D935"/>
  <c r="D934"/>
  <c r="D933"/>
  <c r="D932"/>
  <c r="D931"/>
  <c r="D930"/>
  <c r="D929"/>
  <c r="D928"/>
  <c r="D927"/>
  <c r="C927"/>
  <c r="D925"/>
  <c r="D924"/>
  <c r="D923"/>
  <c r="C923"/>
  <c r="D922"/>
  <c r="D921"/>
  <c r="D920"/>
  <c r="C920"/>
  <c r="D919"/>
  <c r="D918"/>
  <c r="D917"/>
  <c r="D916"/>
  <c r="D915"/>
  <c r="D914"/>
  <c r="C913"/>
  <c r="D913" s="1"/>
  <c r="D912"/>
  <c r="D911"/>
  <c r="D910"/>
  <c r="D909"/>
  <c r="D908"/>
  <c r="D907"/>
  <c r="C906"/>
  <c r="D906" s="1"/>
  <c r="D905"/>
  <c r="D904"/>
  <c r="D903"/>
  <c r="D902"/>
  <c r="D901"/>
  <c r="C900"/>
  <c r="D900" s="1"/>
  <c r="D899"/>
  <c r="D898"/>
  <c r="D897"/>
  <c r="D896"/>
  <c r="D895"/>
  <c r="D894"/>
  <c r="D893"/>
  <c r="D892"/>
  <c r="D891"/>
  <c r="D890"/>
  <c r="C889"/>
  <c r="D889" s="1"/>
  <c r="D888"/>
  <c r="D887"/>
  <c r="D886"/>
  <c r="D885"/>
  <c r="D884"/>
  <c r="D883"/>
  <c r="D882"/>
  <c r="D881"/>
  <c r="D880"/>
  <c r="D879"/>
  <c r="D878"/>
  <c r="C878"/>
  <c r="D877"/>
  <c r="D876"/>
  <c r="D875"/>
  <c r="D874"/>
  <c r="D873"/>
  <c r="D872"/>
  <c r="D871"/>
  <c r="D870"/>
  <c r="D869"/>
  <c r="D868"/>
  <c r="D867"/>
  <c r="D866"/>
  <c r="D865"/>
  <c r="D864"/>
  <c r="D863"/>
  <c r="D862"/>
  <c r="D861"/>
  <c r="D860"/>
  <c r="D859"/>
  <c r="D858"/>
  <c r="D857"/>
  <c r="D856"/>
  <c r="D855"/>
  <c r="D854"/>
  <c r="D853"/>
  <c r="C852"/>
  <c r="D852" s="1"/>
  <c r="D851"/>
  <c r="D850"/>
  <c r="D849"/>
  <c r="D848"/>
  <c r="D847"/>
  <c r="D846"/>
  <c r="D845"/>
  <c r="D844"/>
  <c r="D843"/>
  <c r="D842"/>
  <c r="D841"/>
  <c r="D840"/>
  <c r="D839"/>
  <c r="D838"/>
  <c r="D837"/>
  <c r="D836"/>
  <c r="D835"/>
  <c r="D834"/>
  <c r="D833"/>
  <c r="D832"/>
  <c r="D831"/>
  <c r="D830"/>
  <c r="D829"/>
  <c r="D828"/>
  <c r="C827"/>
  <c r="D827" s="1"/>
  <c r="D826"/>
  <c r="D825"/>
  <c r="D824"/>
  <c r="D823"/>
  <c r="D822"/>
  <c r="D821"/>
  <c r="D820"/>
  <c r="D819"/>
  <c r="D818"/>
  <c r="D817"/>
  <c r="D816"/>
  <c r="D815"/>
  <c r="D814"/>
  <c r="D813"/>
  <c r="D812"/>
  <c r="D811"/>
  <c r="D810"/>
  <c r="D809"/>
  <c r="D808"/>
  <c r="D807"/>
  <c r="D806"/>
  <c r="D805"/>
  <c r="D804"/>
  <c r="D803"/>
  <c r="D802"/>
  <c r="C802"/>
  <c r="D800"/>
  <c r="D799"/>
  <c r="D798"/>
  <c r="D797"/>
  <c r="D796"/>
  <c r="D795"/>
  <c r="C795"/>
  <c r="D794"/>
  <c r="D793"/>
  <c r="D792"/>
  <c r="D791"/>
  <c r="D790"/>
  <c r="D789"/>
  <c r="D788"/>
  <c r="D787"/>
  <c r="D786"/>
  <c r="D785"/>
  <c r="D784"/>
  <c r="C783"/>
  <c r="C782" s="1"/>
  <c r="D782" s="1"/>
  <c r="D781"/>
  <c r="D780"/>
  <c r="D779"/>
  <c r="D778"/>
  <c r="D777"/>
  <c r="D776"/>
  <c r="D775"/>
  <c r="D774"/>
  <c r="D773"/>
  <c r="D772"/>
  <c r="D771"/>
  <c r="D770"/>
  <c r="D769"/>
  <c r="D768"/>
  <c r="D767"/>
  <c r="D766"/>
  <c r="C766"/>
  <c r="D765"/>
  <c r="D764"/>
  <c r="D763"/>
  <c r="D762"/>
  <c r="D761"/>
  <c r="D760"/>
  <c r="D759"/>
  <c r="C758"/>
  <c r="D758" s="1"/>
  <c r="D757"/>
  <c r="D756"/>
  <c r="D755"/>
  <c r="D754"/>
  <c r="D753"/>
  <c r="C753"/>
  <c r="D752"/>
  <c r="D751"/>
  <c r="D750"/>
  <c r="C750"/>
  <c r="D749"/>
  <c r="D748"/>
  <c r="D747"/>
  <c r="D746"/>
  <c r="D745"/>
  <c r="C744"/>
  <c r="D744" s="1"/>
  <c r="D743"/>
  <c r="D742"/>
  <c r="D741"/>
  <c r="D740"/>
  <c r="D739"/>
  <c r="D738"/>
  <c r="D737"/>
  <c r="C737"/>
  <c r="D736"/>
  <c r="D735"/>
  <c r="D734"/>
  <c r="D733"/>
  <c r="D732"/>
  <c r="D731"/>
  <c r="C731"/>
  <c r="D730"/>
  <c r="D729"/>
  <c r="D728"/>
  <c r="D727"/>
  <c r="D726"/>
  <c r="D725"/>
  <c r="D724"/>
  <c r="C723"/>
  <c r="D723" s="1"/>
  <c r="D722"/>
  <c r="D721"/>
  <c r="D720"/>
  <c r="D719"/>
  <c r="C719"/>
  <c r="D718"/>
  <c r="D717"/>
  <c r="D716"/>
  <c r="D715"/>
  <c r="D714"/>
  <c r="D713"/>
  <c r="D712"/>
  <c r="D711"/>
  <c r="C710"/>
  <c r="D708"/>
  <c r="D707"/>
  <c r="C707"/>
  <c r="D706"/>
  <c r="C705"/>
  <c r="D705" s="1"/>
  <c r="D704"/>
  <c r="D703"/>
  <c r="D702"/>
  <c r="D701"/>
  <c r="D700"/>
  <c r="D699"/>
  <c r="D698"/>
  <c r="D697"/>
  <c r="D696"/>
  <c r="C696"/>
  <c r="D695"/>
  <c r="D694"/>
  <c r="D693"/>
  <c r="C693"/>
  <c r="D692"/>
  <c r="D691"/>
  <c r="D690"/>
  <c r="C689"/>
  <c r="D689" s="1"/>
  <c r="D688"/>
  <c r="D687"/>
  <c r="D686"/>
  <c r="C685"/>
  <c r="D685" s="1"/>
  <c r="D684"/>
  <c r="D683"/>
  <c r="D682"/>
  <c r="D681"/>
  <c r="C680"/>
  <c r="D680" s="1"/>
  <c r="D679"/>
  <c r="D678"/>
  <c r="D677"/>
  <c r="D676"/>
  <c r="C676"/>
  <c r="D675"/>
  <c r="D674"/>
  <c r="D673"/>
  <c r="C673"/>
  <c r="D672"/>
  <c r="D671"/>
  <c r="D670"/>
  <c r="D669"/>
  <c r="D668"/>
  <c r="D667"/>
  <c r="D666"/>
  <c r="D665"/>
  <c r="D664"/>
  <c r="D663"/>
  <c r="D662"/>
  <c r="C661"/>
  <c r="D661" s="1"/>
  <c r="D660"/>
  <c r="D659"/>
  <c r="D658"/>
  <c r="D657"/>
  <c r="C657"/>
  <c r="D656"/>
  <c r="D655"/>
  <c r="D654"/>
  <c r="D653"/>
  <c r="D652"/>
  <c r="D651"/>
  <c r="D650"/>
  <c r="D649"/>
  <c r="D648"/>
  <c r="D647"/>
  <c r="D646"/>
  <c r="D645"/>
  <c r="C644"/>
  <c r="D644" s="1"/>
  <c r="D643"/>
  <c r="D642"/>
  <c r="D641"/>
  <c r="D640"/>
  <c r="D639"/>
  <c r="C639"/>
  <c r="D637"/>
  <c r="D636"/>
  <c r="D635"/>
  <c r="D634"/>
  <c r="D633"/>
  <c r="D632"/>
  <c r="D631"/>
  <c r="D630"/>
  <c r="C629"/>
  <c r="D629" s="1"/>
  <c r="D628"/>
  <c r="D627"/>
  <c r="D626"/>
  <c r="D625"/>
  <c r="D624"/>
  <c r="C624"/>
  <c r="D623"/>
  <c r="D622"/>
  <c r="D621"/>
  <c r="C620"/>
  <c r="D620" s="1"/>
  <c r="D619"/>
  <c r="D618"/>
  <c r="C617"/>
  <c r="D617" s="1"/>
  <c r="D616"/>
  <c r="D615"/>
  <c r="D614"/>
  <c r="C614"/>
  <c r="D613"/>
  <c r="D612"/>
  <c r="C611"/>
  <c r="D611" s="1"/>
  <c r="D610"/>
  <c r="D609"/>
  <c r="C608"/>
  <c r="D608" s="1"/>
  <c r="D607"/>
  <c r="D606"/>
  <c r="C605"/>
  <c r="D605" s="1"/>
  <c r="D604"/>
  <c r="D603"/>
  <c r="D602"/>
  <c r="D601"/>
  <c r="D600"/>
  <c r="C600"/>
  <c r="D599"/>
  <c r="D598"/>
  <c r="D597"/>
  <c r="D596"/>
  <c r="D595"/>
  <c r="D594"/>
  <c r="D593"/>
  <c r="D592"/>
  <c r="C591"/>
  <c r="D591" s="1"/>
  <c r="D590"/>
  <c r="D589"/>
  <c r="D588"/>
  <c r="D587"/>
  <c r="D586"/>
  <c r="D585"/>
  <c r="C584"/>
  <c r="D584" s="1"/>
  <c r="D583"/>
  <c r="D582"/>
  <c r="D581"/>
  <c r="D580"/>
  <c r="D579"/>
  <c r="D578"/>
  <c r="C577"/>
  <c r="D577" s="1"/>
  <c r="D576"/>
  <c r="D575"/>
  <c r="D574"/>
  <c r="D573"/>
  <c r="D572"/>
  <c r="D571"/>
  <c r="D570"/>
  <c r="C569"/>
  <c r="D569" s="1"/>
  <c r="D568"/>
  <c r="D567"/>
  <c r="D566"/>
  <c r="D565"/>
  <c r="D564"/>
  <c r="D563"/>
  <c r="D562"/>
  <c r="D561"/>
  <c r="D560"/>
  <c r="C559"/>
  <c r="D559" s="1"/>
  <c r="D558"/>
  <c r="D557"/>
  <c r="D556"/>
  <c r="D555"/>
  <c r="C555"/>
  <c r="D554"/>
  <c r="D553"/>
  <c r="D552"/>
  <c r="D551"/>
  <c r="D550"/>
  <c r="D549"/>
  <c r="D548"/>
  <c r="D547"/>
  <c r="C546"/>
  <c r="D546" s="1"/>
  <c r="D545"/>
  <c r="D544"/>
  <c r="C544"/>
  <c r="D543"/>
  <c r="D542"/>
  <c r="D541"/>
  <c r="D540"/>
  <c r="D539"/>
  <c r="D538"/>
  <c r="D537"/>
  <c r="C536"/>
  <c r="D536" s="1"/>
  <c r="D535"/>
  <c r="D534"/>
  <c r="D533"/>
  <c r="D532"/>
  <c r="D531"/>
  <c r="D530"/>
  <c r="D529"/>
  <c r="D528"/>
  <c r="D527"/>
  <c r="D526"/>
  <c r="D525"/>
  <c r="D524"/>
  <c r="D523"/>
  <c r="C522"/>
  <c r="D522" s="1"/>
  <c r="D520"/>
  <c r="D519"/>
  <c r="D518"/>
  <c r="D517"/>
  <c r="C517"/>
  <c r="D516"/>
  <c r="D515"/>
  <c r="D514"/>
  <c r="D513"/>
  <c r="D512"/>
  <c r="D511"/>
  <c r="D510"/>
  <c r="C510"/>
  <c r="D509"/>
  <c r="D508"/>
  <c r="D507"/>
  <c r="D506"/>
  <c r="D505"/>
  <c r="D504"/>
  <c r="D503"/>
  <c r="D502"/>
  <c r="C501"/>
  <c r="D501" s="1"/>
  <c r="D500"/>
  <c r="D499"/>
  <c r="D498"/>
  <c r="D497"/>
  <c r="D496"/>
  <c r="D495"/>
  <c r="D494"/>
  <c r="D493"/>
  <c r="D492"/>
  <c r="D491"/>
  <c r="C490"/>
  <c r="D490" s="1"/>
  <c r="D489"/>
  <c r="D488"/>
  <c r="D487"/>
  <c r="D486"/>
  <c r="D485"/>
  <c r="D484"/>
  <c r="D483"/>
  <c r="C482"/>
  <c r="D482" s="1"/>
  <c r="D481"/>
  <c r="D480"/>
  <c r="D479"/>
  <c r="D478"/>
  <c r="D477"/>
  <c r="D476"/>
  <c r="D475"/>
  <c r="D474"/>
  <c r="D473"/>
  <c r="D472"/>
  <c r="D471"/>
  <c r="D470"/>
  <c r="D469"/>
  <c r="D468"/>
  <c r="D467"/>
  <c r="D466"/>
  <c r="C466"/>
  <c r="D464"/>
  <c r="D463"/>
  <c r="D462"/>
  <c r="D461"/>
  <c r="C460"/>
  <c r="D460" s="1"/>
  <c r="D459"/>
  <c r="D458"/>
  <c r="D457"/>
  <c r="C457"/>
  <c r="D456"/>
  <c r="D455"/>
  <c r="D454"/>
  <c r="D453"/>
  <c r="C453"/>
  <c r="D452"/>
  <c r="D451"/>
  <c r="D450"/>
  <c r="D449"/>
  <c r="D448"/>
  <c r="D447"/>
  <c r="C446"/>
  <c r="D446" s="1"/>
  <c r="D445"/>
  <c r="D444"/>
  <c r="D443"/>
  <c r="D442"/>
  <c r="D441"/>
  <c r="C441"/>
  <c r="D440"/>
  <c r="D439"/>
  <c r="D438"/>
  <c r="D437"/>
  <c r="D436"/>
  <c r="C436"/>
  <c r="D435"/>
  <c r="D434"/>
  <c r="D433"/>
  <c r="D432"/>
  <c r="D431"/>
  <c r="C430"/>
  <c r="D430" s="1"/>
  <c r="D429"/>
  <c r="D428"/>
  <c r="D427"/>
  <c r="D426"/>
  <c r="D425"/>
  <c r="C424"/>
  <c r="D424" s="1"/>
  <c r="D423"/>
  <c r="D422"/>
  <c r="D421"/>
  <c r="D420"/>
  <c r="D419"/>
  <c r="D418"/>
  <c r="D417"/>
  <c r="D416"/>
  <c r="D415"/>
  <c r="C415"/>
  <c r="D414"/>
  <c r="D413"/>
  <c r="D412"/>
  <c r="D411"/>
  <c r="D410"/>
  <c r="C410"/>
  <c r="D408"/>
  <c r="D407"/>
  <c r="D406"/>
  <c r="D405"/>
  <c r="D404"/>
  <c r="D403"/>
  <c r="D402"/>
  <c r="D401"/>
  <c r="C401"/>
  <c r="D400"/>
  <c r="D399"/>
  <c r="D398"/>
  <c r="D397"/>
  <c r="D396"/>
  <c r="C395"/>
  <c r="D395" s="1"/>
  <c r="D394"/>
  <c r="D393"/>
  <c r="D392"/>
  <c r="D391"/>
  <c r="C391"/>
  <c r="D390"/>
  <c r="D389"/>
  <c r="D388"/>
  <c r="D387"/>
  <c r="C387"/>
  <c r="D386"/>
  <c r="D385"/>
  <c r="D384"/>
  <c r="D383"/>
  <c r="C383"/>
  <c r="D382"/>
  <c r="D381"/>
  <c r="D380"/>
  <c r="D379"/>
  <c r="D378"/>
  <c r="D377"/>
  <c r="C377"/>
  <c r="D376"/>
  <c r="D375"/>
  <c r="D374"/>
  <c r="D373"/>
  <c r="D372"/>
  <c r="D371"/>
  <c r="C370"/>
  <c r="D370" s="1"/>
  <c r="D369"/>
  <c r="D368"/>
  <c r="D367"/>
  <c r="D366"/>
  <c r="D365"/>
  <c r="D364"/>
  <c r="D363"/>
  <c r="D362"/>
  <c r="C361"/>
  <c r="D361" s="1"/>
  <c r="D360"/>
  <c r="D359"/>
  <c r="D358"/>
  <c r="D357"/>
  <c r="C356"/>
  <c r="D354"/>
  <c r="D353"/>
  <c r="C353"/>
  <c r="D352"/>
  <c r="D351"/>
  <c r="D350"/>
  <c r="D349"/>
  <c r="D348"/>
  <c r="D347"/>
  <c r="C347"/>
  <c r="D346"/>
  <c r="D345"/>
  <c r="D344"/>
  <c r="D343"/>
  <c r="D342"/>
  <c r="D341"/>
  <c r="D340"/>
  <c r="D339"/>
  <c r="C339"/>
  <c r="D338"/>
  <c r="D337"/>
  <c r="D336"/>
  <c r="D335"/>
  <c r="D334"/>
  <c r="D333"/>
  <c r="D332"/>
  <c r="D331"/>
  <c r="D330"/>
  <c r="D329"/>
  <c r="C329"/>
  <c r="D328"/>
  <c r="D327"/>
  <c r="D326"/>
  <c r="D325"/>
  <c r="D324"/>
  <c r="D323"/>
  <c r="D322"/>
  <c r="D321"/>
  <c r="D320"/>
  <c r="C320"/>
  <c r="D319"/>
  <c r="D318"/>
  <c r="D317"/>
  <c r="D316"/>
  <c r="D315"/>
  <c r="D314"/>
  <c r="D313"/>
  <c r="D312"/>
  <c r="D311"/>
  <c r="D310"/>
  <c r="D309"/>
  <c r="D308"/>
  <c r="D307"/>
  <c r="D306"/>
  <c r="D305"/>
  <c r="C304"/>
  <c r="D304" s="1"/>
  <c r="D303"/>
  <c r="D302"/>
  <c r="D301"/>
  <c r="D300"/>
  <c r="D299"/>
  <c r="D298"/>
  <c r="D297"/>
  <c r="D296"/>
  <c r="C295"/>
  <c r="D295" s="1"/>
  <c r="D294"/>
  <c r="D293"/>
  <c r="D292"/>
  <c r="D291"/>
  <c r="D290"/>
  <c r="D289"/>
  <c r="D288"/>
  <c r="D287"/>
  <c r="C287"/>
  <c r="D286"/>
  <c r="D285"/>
  <c r="D284"/>
  <c r="D283"/>
  <c r="D282"/>
  <c r="D281"/>
  <c r="D280"/>
  <c r="C280"/>
  <c r="D279"/>
  <c r="D278"/>
  <c r="D277"/>
  <c r="D276"/>
  <c r="D275"/>
  <c r="D274"/>
  <c r="D273"/>
  <c r="D272"/>
  <c r="C271"/>
  <c r="D271" s="1"/>
  <c r="D270"/>
  <c r="D269"/>
  <c r="C268"/>
  <c r="D266"/>
  <c r="D265"/>
  <c r="D264"/>
  <c r="D263"/>
  <c r="D262"/>
  <c r="D261"/>
  <c r="D260"/>
  <c r="D259"/>
  <c r="D258"/>
  <c r="D257"/>
  <c r="D256"/>
  <c r="C256"/>
  <c r="C255" s="1"/>
  <c r="D255" s="1"/>
  <c r="D254"/>
  <c r="D253"/>
  <c r="D252"/>
  <c r="C252"/>
  <c r="D251"/>
  <c r="D250"/>
  <c r="C249"/>
  <c r="D249" s="1"/>
  <c r="D248"/>
  <c r="D247"/>
  <c r="D246"/>
  <c r="D245"/>
  <c r="D244"/>
  <c r="D243"/>
  <c r="D242"/>
  <c r="D241"/>
  <c r="D240"/>
  <c r="D239"/>
  <c r="D238"/>
  <c r="D237"/>
  <c r="D236"/>
  <c r="D235"/>
  <c r="D234"/>
  <c r="D233"/>
  <c r="C232"/>
  <c r="D232" s="1"/>
  <c r="D231"/>
  <c r="D230"/>
  <c r="D229"/>
  <c r="D228"/>
  <c r="D227"/>
  <c r="D226"/>
  <c r="C226"/>
  <c r="D225"/>
  <c r="D224"/>
  <c r="D223"/>
  <c r="D222"/>
  <c r="D221"/>
  <c r="C220"/>
  <c r="D220" s="1"/>
  <c r="D219"/>
  <c r="D218"/>
  <c r="D217"/>
  <c r="D216"/>
  <c r="D215"/>
  <c r="D214"/>
  <c r="C214"/>
  <c r="D213"/>
  <c r="D212"/>
  <c r="D211"/>
  <c r="D210"/>
  <c r="D209"/>
  <c r="D208"/>
  <c r="D207"/>
  <c r="C206"/>
  <c r="D206" s="1"/>
  <c r="D205"/>
  <c r="D204"/>
  <c r="D203"/>
  <c r="D202"/>
  <c r="D201"/>
  <c r="D200"/>
  <c r="C200"/>
  <c r="D199"/>
  <c r="D198"/>
  <c r="D197"/>
  <c r="D196"/>
  <c r="D195"/>
  <c r="D194"/>
  <c r="D193"/>
  <c r="C193"/>
  <c r="D192"/>
  <c r="D191"/>
  <c r="D190"/>
  <c r="D189"/>
  <c r="D188"/>
  <c r="D187"/>
  <c r="D186"/>
  <c r="C186"/>
  <c r="D185"/>
  <c r="D184"/>
  <c r="D183"/>
  <c r="D182"/>
  <c r="D181"/>
  <c r="D180"/>
  <c r="D179"/>
  <c r="C179"/>
  <c r="D178"/>
  <c r="D177"/>
  <c r="D176"/>
  <c r="D175"/>
  <c r="D174"/>
  <c r="D173"/>
  <c r="D172"/>
  <c r="C172"/>
  <c r="D171"/>
  <c r="D170"/>
  <c r="D169"/>
  <c r="D168"/>
  <c r="D167"/>
  <c r="C166"/>
  <c r="D166" s="1"/>
  <c r="D165"/>
  <c r="D164"/>
  <c r="D163"/>
  <c r="D162"/>
  <c r="D161"/>
  <c r="D160"/>
  <c r="D159"/>
  <c r="D158"/>
  <c r="C158"/>
  <c r="D157"/>
  <c r="D156"/>
  <c r="D155"/>
  <c r="D154"/>
  <c r="D153"/>
  <c r="D152"/>
  <c r="D151"/>
  <c r="C151"/>
  <c r="D150"/>
  <c r="D149"/>
  <c r="D148"/>
  <c r="D147"/>
  <c r="D146"/>
  <c r="D145"/>
  <c r="D144"/>
  <c r="D143"/>
  <c r="D142"/>
  <c r="D141"/>
  <c r="D140"/>
  <c r="D139"/>
  <c r="D138"/>
  <c r="D137"/>
  <c r="C137"/>
  <c r="D136"/>
  <c r="D135"/>
  <c r="D134"/>
  <c r="D133"/>
  <c r="D132"/>
  <c r="D131"/>
  <c r="D130"/>
  <c r="D129"/>
  <c r="D128"/>
  <c r="D127"/>
  <c r="C126"/>
  <c r="D126" s="1"/>
  <c r="D125"/>
  <c r="D124"/>
  <c r="D123"/>
  <c r="D122"/>
  <c r="D121"/>
  <c r="D120"/>
  <c r="D119"/>
  <c r="D118"/>
  <c r="C117"/>
  <c r="D117" s="1"/>
  <c r="D116"/>
  <c r="D115"/>
  <c r="D114"/>
  <c r="D113"/>
  <c r="D112"/>
  <c r="D111"/>
  <c r="D110"/>
  <c r="D109"/>
  <c r="D108"/>
  <c r="C107"/>
  <c r="D107" s="1"/>
  <c r="D106"/>
  <c r="D105"/>
  <c r="D104"/>
  <c r="D103"/>
  <c r="D102"/>
  <c r="D101"/>
  <c r="D100"/>
  <c r="D99"/>
  <c r="D98"/>
  <c r="D97"/>
  <c r="D96"/>
  <c r="D95"/>
  <c r="D94"/>
  <c r="D93"/>
  <c r="C93"/>
  <c r="D92"/>
  <c r="D91"/>
  <c r="D90"/>
  <c r="D89"/>
  <c r="D88"/>
  <c r="D87"/>
  <c r="D86"/>
  <c r="D85"/>
  <c r="C84"/>
  <c r="D84" s="1"/>
  <c r="D83"/>
  <c r="D82"/>
  <c r="D81"/>
  <c r="D80"/>
  <c r="D79"/>
  <c r="D78"/>
  <c r="D77"/>
  <c r="D76"/>
  <c r="D75"/>
  <c r="D74"/>
  <c r="D73"/>
  <c r="D72"/>
  <c r="C72"/>
  <c r="D71"/>
  <c r="D70"/>
  <c r="D69"/>
  <c r="D68"/>
  <c r="D67"/>
  <c r="D66"/>
  <c r="D65"/>
  <c r="D64"/>
  <c r="D63"/>
  <c r="D62"/>
  <c r="D61"/>
  <c r="C61"/>
  <c r="D60"/>
  <c r="D59"/>
  <c r="D58"/>
  <c r="D57"/>
  <c r="D56"/>
  <c r="D55"/>
  <c r="D54"/>
  <c r="D53"/>
  <c r="D52"/>
  <c r="D51"/>
  <c r="D50"/>
  <c r="C50"/>
  <c r="D49"/>
  <c r="D48"/>
  <c r="D47"/>
  <c r="D46"/>
  <c r="D45"/>
  <c r="D44"/>
  <c r="D43"/>
  <c r="D42"/>
  <c r="D41"/>
  <c r="D40"/>
  <c r="D39"/>
  <c r="C38"/>
  <c r="D38" s="1"/>
  <c r="D37"/>
  <c r="D36"/>
  <c r="D35"/>
  <c r="D34"/>
  <c r="D33"/>
  <c r="D32"/>
  <c r="D31"/>
  <c r="D30"/>
  <c r="D29"/>
  <c r="D28"/>
  <c r="C27"/>
  <c r="D27" s="1"/>
  <c r="D26"/>
  <c r="D25"/>
  <c r="D24"/>
  <c r="D23"/>
  <c r="D22"/>
  <c r="D21"/>
  <c r="D20"/>
  <c r="D19"/>
  <c r="C18"/>
  <c r="D18" s="1"/>
  <c r="D17"/>
  <c r="D16"/>
  <c r="D15"/>
  <c r="D14"/>
  <c r="D13"/>
  <c r="D12"/>
  <c r="D11"/>
  <c r="D10"/>
  <c r="D9"/>
  <c r="D8"/>
  <c r="D7"/>
  <c r="D6"/>
  <c r="C6"/>
  <c r="D1306" i="4"/>
  <c r="D1305"/>
  <c r="D1304"/>
  <c r="D1303"/>
  <c r="C1302"/>
  <c r="C1300"/>
  <c r="D1299"/>
  <c r="D1298"/>
  <c r="D1297"/>
  <c r="D1296"/>
  <c r="C1295"/>
  <c r="C1294" s="1"/>
  <c r="D1293"/>
  <c r="D1292"/>
  <c r="D1291"/>
  <c r="D1290"/>
  <c r="D1289"/>
  <c r="D1288"/>
  <c r="D1287"/>
  <c r="C1286"/>
  <c r="D1286" s="1"/>
  <c r="D1285"/>
  <c r="D1284"/>
  <c r="C1282"/>
  <c r="D1281"/>
  <c r="D1280"/>
  <c r="D1279"/>
  <c r="D1278"/>
  <c r="D1277"/>
  <c r="D1276"/>
  <c r="D1275"/>
  <c r="D1274"/>
  <c r="D1273"/>
  <c r="D1272"/>
  <c r="D1271"/>
  <c r="D1270"/>
  <c r="C1269"/>
  <c r="D1268"/>
  <c r="D1267"/>
  <c r="D1266"/>
  <c r="D1265"/>
  <c r="D1264"/>
  <c r="D1263"/>
  <c r="D1262"/>
  <c r="C1261"/>
  <c r="D1261"/>
  <c r="D1260"/>
  <c r="D1259"/>
  <c r="D1258"/>
  <c r="D1257"/>
  <c r="D1256"/>
  <c r="C1255"/>
  <c r="D1255"/>
  <c r="D1254"/>
  <c r="D1253"/>
  <c r="D1252"/>
  <c r="D1251"/>
  <c r="D1250"/>
  <c r="C1249"/>
  <c r="D1248"/>
  <c r="D1247"/>
  <c r="D1246"/>
  <c r="D1245"/>
  <c r="D1244"/>
  <c r="D1243"/>
  <c r="D1242"/>
  <c r="D1241"/>
  <c r="D1240"/>
  <c r="D1239"/>
  <c r="D1238"/>
  <c r="C1237"/>
  <c r="D1235"/>
  <c r="D1234"/>
  <c r="D1233"/>
  <c r="D1232"/>
  <c r="D1231"/>
  <c r="D1230"/>
  <c r="D1229"/>
  <c r="D1228"/>
  <c r="D1227"/>
  <c r="D1226"/>
  <c r="D1225"/>
  <c r="C1224"/>
  <c r="D1224"/>
  <c r="D1223"/>
  <c r="D1222"/>
  <c r="D1221"/>
  <c r="D1220"/>
  <c r="D1219"/>
  <c r="C1218"/>
  <c r="D1217"/>
  <c r="D1216"/>
  <c r="D1215"/>
  <c r="D1214"/>
  <c r="C1213"/>
  <c r="D1213"/>
  <c r="D1212"/>
  <c r="D1211"/>
  <c r="D1210"/>
  <c r="D1209"/>
  <c r="D1208"/>
  <c r="D1207"/>
  <c r="D1206"/>
  <c r="D1205"/>
  <c r="D1204"/>
  <c r="D1203"/>
  <c r="D1202"/>
  <c r="D1201"/>
  <c r="D1200"/>
  <c r="C1199"/>
  <c r="D1198"/>
  <c r="D1197"/>
  <c r="D1196"/>
  <c r="D1195"/>
  <c r="D1194"/>
  <c r="D1193"/>
  <c r="D1192"/>
  <c r="D1191"/>
  <c r="D1190"/>
  <c r="D1189"/>
  <c r="D1188"/>
  <c r="D1187"/>
  <c r="D1186"/>
  <c r="D1185"/>
  <c r="C1184"/>
  <c r="D1182"/>
  <c r="D1181"/>
  <c r="D1180"/>
  <c r="C1179"/>
  <c r="D1179"/>
  <c r="D1178"/>
  <c r="D1177"/>
  <c r="D1176"/>
  <c r="D1175"/>
  <c r="C1175"/>
  <c r="D1174"/>
  <c r="D1173"/>
  <c r="D1172"/>
  <c r="D1171"/>
  <c r="D1170"/>
  <c r="D1169"/>
  <c r="D1168"/>
  <c r="D1167"/>
  <c r="C1166"/>
  <c r="D1166" s="1"/>
  <c r="D1164"/>
  <c r="D1163"/>
  <c r="D1162"/>
  <c r="D1161"/>
  <c r="D1160"/>
  <c r="D1159"/>
  <c r="D1158"/>
  <c r="D1157"/>
  <c r="D1156"/>
  <c r="D1155"/>
  <c r="D1154"/>
  <c r="D1153"/>
  <c r="D1152"/>
  <c r="D1151"/>
  <c r="D1150"/>
  <c r="C1149"/>
  <c r="D1148"/>
  <c r="D1147"/>
  <c r="D1146"/>
  <c r="D1145"/>
  <c r="D1144"/>
  <c r="D1143"/>
  <c r="D1142"/>
  <c r="D1141"/>
  <c r="C1140"/>
  <c r="D1140"/>
  <c r="D1139"/>
  <c r="D1138"/>
  <c r="D1137"/>
  <c r="D1136"/>
  <c r="D1135"/>
  <c r="D1134"/>
  <c r="D1133"/>
  <c r="D1132"/>
  <c r="D1131"/>
  <c r="D1130"/>
  <c r="D1129"/>
  <c r="D1128"/>
  <c r="D1127"/>
  <c r="D1126"/>
  <c r="D1125"/>
  <c r="D1124"/>
  <c r="D1123"/>
  <c r="C1121"/>
  <c r="D1120"/>
  <c r="D1119"/>
  <c r="D1118"/>
  <c r="D1117"/>
  <c r="D1116"/>
  <c r="D1115"/>
  <c r="D1114"/>
  <c r="D1113"/>
  <c r="D1112"/>
  <c r="D1111"/>
  <c r="D1110"/>
  <c r="D1109"/>
  <c r="D1108"/>
  <c r="D1107"/>
  <c r="D1106"/>
  <c r="D1105"/>
  <c r="D1104"/>
  <c r="D1103"/>
  <c r="C1102"/>
  <c r="D1102" s="1"/>
  <c r="D1100"/>
  <c r="D1099"/>
  <c r="D1098"/>
  <c r="D1097"/>
  <c r="D1096"/>
  <c r="D1095"/>
  <c r="D1094"/>
  <c r="D1093"/>
  <c r="D1092"/>
  <c r="C1091"/>
  <c r="D1091" s="1"/>
  <c r="D1090"/>
  <c r="D1089"/>
  <c r="D1088"/>
  <c r="D1087"/>
  <c r="D1086"/>
  <c r="D1085"/>
  <c r="C1084"/>
  <c r="D1084"/>
  <c r="D1083"/>
  <c r="D1082"/>
  <c r="D1081"/>
  <c r="D1080"/>
  <c r="D1079"/>
  <c r="D1078"/>
  <c r="C1077"/>
  <c r="D1075"/>
  <c r="D1074"/>
  <c r="C1073"/>
  <c r="D1073" s="1"/>
  <c r="D1072"/>
  <c r="D1071"/>
  <c r="D1070"/>
  <c r="D1069"/>
  <c r="C1067"/>
  <c r="D1066"/>
  <c r="D1065"/>
  <c r="D1064"/>
  <c r="D1063"/>
  <c r="D1062"/>
  <c r="D1061"/>
  <c r="D1060"/>
  <c r="D1059"/>
  <c r="D1058"/>
  <c r="C1057"/>
  <c r="D1055"/>
  <c r="D1054"/>
  <c r="D1053"/>
  <c r="D1052"/>
  <c r="D1051"/>
  <c r="C1050"/>
  <c r="D1050"/>
  <c r="D1049"/>
  <c r="D1048"/>
  <c r="D1047"/>
  <c r="D1046"/>
  <c r="D1045"/>
  <c r="C1043"/>
  <c r="D1042"/>
  <c r="D1041"/>
  <c r="D1040"/>
  <c r="D1039"/>
  <c r="D1038"/>
  <c r="D1037"/>
  <c r="C1036"/>
  <c r="D1036"/>
  <c r="D1035"/>
  <c r="D1034"/>
  <c r="D1033"/>
  <c r="D1032"/>
  <c r="D1031"/>
  <c r="D1030"/>
  <c r="D1029"/>
  <c r="D1028"/>
  <c r="D1027"/>
  <c r="D1026"/>
  <c r="D1025"/>
  <c r="D1024"/>
  <c r="D1023"/>
  <c r="C1022"/>
  <c r="D1021"/>
  <c r="D1020"/>
  <c r="D1019"/>
  <c r="D1018"/>
  <c r="C1017"/>
  <c r="D1017"/>
  <c r="D1016"/>
  <c r="D1015"/>
  <c r="D1014"/>
  <c r="D1013"/>
  <c r="D1012"/>
  <c r="D1011"/>
  <c r="D1010"/>
  <c r="D1009"/>
  <c r="D1008"/>
  <c r="D1007"/>
  <c r="D1006"/>
  <c r="D1005"/>
  <c r="D1004"/>
  <c r="D1003"/>
  <c r="D1002"/>
  <c r="C1001"/>
  <c r="D1000"/>
  <c r="D999"/>
  <c r="D998"/>
  <c r="D997"/>
  <c r="D996"/>
  <c r="D995"/>
  <c r="D994"/>
  <c r="D993"/>
  <c r="C991"/>
  <c r="D989"/>
  <c r="D988"/>
  <c r="C987"/>
  <c r="D987"/>
  <c r="D986"/>
  <c r="D985"/>
  <c r="D984"/>
  <c r="D983"/>
  <c r="C982"/>
  <c r="D981"/>
  <c r="D980"/>
  <c r="D979"/>
  <c r="D978"/>
  <c r="D977"/>
  <c r="C975"/>
  <c r="D974"/>
  <c r="D973"/>
  <c r="D972"/>
  <c r="D971"/>
  <c r="C970"/>
  <c r="D969"/>
  <c r="D968"/>
  <c r="D967"/>
  <c r="D966"/>
  <c r="D965"/>
  <c r="D964"/>
  <c r="D963"/>
  <c r="D962"/>
  <c r="C960"/>
  <c r="D959"/>
  <c r="D958"/>
  <c r="D957"/>
  <c r="D956"/>
  <c r="D955"/>
  <c r="D954"/>
  <c r="D953"/>
  <c r="D952"/>
  <c r="D951"/>
  <c r="C950"/>
  <c r="D950"/>
  <c r="D949"/>
  <c r="D948"/>
  <c r="D947"/>
  <c r="D946"/>
  <c r="D945"/>
  <c r="D944"/>
  <c r="D943"/>
  <c r="D942"/>
  <c r="D941"/>
  <c r="D940"/>
  <c r="D939"/>
  <c r="D938"/>
  <c r="D937"/>
  <c r="D936"/>
  <c r="D935"/>
  <c r="D934"/>
  <c r="D933"/>
  <c r="D932"/>
  <c r="D931"/>
  <c r="D930"/>
  <c r="D929"/>
  <c r="C927"/>
  <c r="D925"/>
  <c r="D924"/>
  <c r="C923"/>
  <c r="D923"/>
  <c r="D922"/>
  <c r="D921"/>
  <c r="C920"/>
  <c r="D920"/>
  <c r="D919"/>
  <c r="D918"/>
  <c r="D917"/>
  <c r="D916"/>
  <c r="D915"/>
  <c r="C913"/>
  <c r="D912"/>
  <c r="D911"/>
  <c r="D910"/>
  <c r="D909"/>
  <c r="D908"/>
  <c r="D907"/>
  <c r="C906"/>
  <c r="D906" s="1"/>
  <c r="D905"/>
  <c r="D904"/>
  <c r="D903"/>
  <c r="D902"/>
  <c r="C900"/>
  <c r="D899"/>
  <c r="D898"/>
  <c r="D897"/>
  <c r="D896"/>
  <c r="D895"/>
  <c r="D894"/>
  <c r="D893"/>
  <c r="D892"/>
  <c r="D891"/>
  <c r="D890"/>
  <c r="C889"/>
  <c r="D889" s="1"/>
  <c r="D888"/>
  <c r="D887"/>
  <c r="D886"/>
  <c r="D885"/>
  <c r="D884"/>
  <c r="D883"/>
  <c r="D882"/>
  <c r="D881"/>
  <c r="D880"/>
  <c r="D879"/>
  <c r="C878"/>
  <c r="D878"/>
  <c r="D877"/>
  <c r="D876"/>
  <c r="D875"/>
  <c r="D874"/>
  <c r="D873"/>
  <c r="D872"/>
  <c r="D871"/>
  <c r="D870"/>
  <c r="D869"/>
  <c r="D868"/>
  <c r="D867"/>
  <c r="D866"/>
  <c r="D865"/>
  <c r="D864"/>
  <c r="D863"/>
  <c r="D862"/>
  <c r="D861"/>
  <c r="D860"/>
  <c r="D859"/>
  <c r="D858"/>
  <c r="D857"/>
  <c r="D856"/>
  <c r="D855"/>
  <c r="D854"/>
  <c r="D853"/>
  <c r="C852"/>
  <c r="D851"/>
  <c r="D850"/>
  <c r="D849"/>
  <c r="D848"/>
  <c r="D847"/>
  <c r="D846"/>
  <c r="D845"/>
  <c r="D844"/>
  <c r="D843"/>
  <c r="D842"/>
  <c r="D841"/>
  <c r="D840"/>
  <c r="D839"/>
  <c r="D838"/>
  <c r="D837"/>
  <c r="D836"/>
  <c r="D835"/>
  <c r="D834"/>
  <c r="D833"/>
  <c r="D832"/>
  <c r="D831"/>
  <c r="D830"/>
  <c r="D829"/>
  <c r="C827"/>
  <c r="D826"/>
  <c r="D825"/>
  <c r="D824"/>
  <c r="D823"/>
  <c r="D822"/>
  <c r="D821"/>
  <c r="D820"/>
  <c r="D819"/>
  <c r="D818"/>
  <c r="D817"/>
  <c r="D816"/>
  <c r="D815"/>
  <c r="D814"/>
  <c r="D813"/>
  <c r="D812"/>
  <c r="D811"/>
  <c r="D810"/>
  <c r="D809"/>
  <c r="D808"/>
  <c r="D807"/>
  <c r="D806"/>
  <c r="D805"/>
  <c r="D804"/>
  <c r="D803"/>
  <c r="C802"/>
  <c r="D800"/>
  <c r="D799"/>
  <c r="D798"/>
  <c r="D797"/>
  <c r="D796"/>
  <c r="C795"/>
  <c r="D794"/>
  <c r="D793"/>
  <c r="D792"/>
  <c r="D791"/>
  <c r="D790"/>
  <c r="D789"/>
  <c r="D788"/>
  <c r="D787"/>
  <c r="D786"/>
  <c r="D785"/>
  <c r="C783"/>
  <c r="C782" s="1"/>
  <c r="D781"/>
  <c r="D780"/>
  <c r="D779"/>
  <c r="D778"/>
  <c r="D777"/>
  <c r="D776"/>
  <c r="D775"/>
  <c r="D774"/>
  <c r="D773"/>
  <c r="D772"/>
  <c r="D771"/>
  <c r="D770"/>
  <c r="D769"/>
  <c r="D768"/>
  <c r="C766"/>
  <c r="D765"/>
  <c r="D764"/>
  <c r="D763"/>
  <c r="D762"/>
  <c r="D761"/>
  <c r="D760"/>
  <c r="D759"/>
  <c r="C758"/>
  <c r="D758" s="1"/>
  <c r="D757"/>
  <c r="D756"/>
  <c r="D755"/>
  <c r="C753"/>
  <c r="D752"/>
  <c r="D751"/>
  <c r="D750"/>
  <c r="C750"/>
  <c r="D749"/>
  <c r="D748"/>
  <c r="D747"/>
  <c r="D746"/>
  <c r="C744"/>
  <c r="D743"/>
  <c r="D742"/>
  <c r="D741"/>
  <c r="D740"/>
  <c r="D739"/>
  <c r="D738"/>
  <c r="D737"/>
  <c r="C737"/>
  <c r="D736"/>
  <c r="D735"/>
  <c r="D734"/>
  <c r="D733"/>
  <c r="C731"/>
  <c r="D730"/>
  <c r="D729"/>
  <c r="D728"/>
  <c r="D727"/>
  <c r="D726"/>
  <c r="D725"/>
  <c r="D724"/>
  <c r="C723"/>
  <c r="D723" s="1"/>
  <c r="D722"/>
  <c r="D721"/>
  <c r="D720"/>
  <c r="C719"/>
  <c r="D718"/>
  <c r="D717"/>
  <c r="D716"/>
  <c r="D715"/>
  <c r="D714"/>
  <c r="D713"/>
  <c r="D712"/>
  <c r="D711"/>
  <c r="C710"/>
  <c r="D708"/>
  <c r="D707"/>
  <c r="C707"/>
  <c r="D706"/>
  <c r="C705"/>
  <c r="D705" s="1"/>
  <c r="D704"/>
  <c r="D703"/>
  <c r="D702"/>
  <c r="D701"/>
  <c r="D700"/>
  <c r="D699"/>
  <c r="D698"/>
  <c r="D697"/>
  <c r="C696"/>
  <c r="D696"/>
  <c r="D695"/>
  <c r="C693"/>
  <c r="D692"/>
  <c r="D691"/>
  <c r="D690"/>
  <c r="C689"/>
  <c r="D688"/>
  <c r="D687"/>
  <c r="D686"/>
  <c r="C685"/>
  <c r="D685" s="1"/>
  <c r="D684"/>
  <c r="D683"/>
  <c r="D682"/>
  <c r="D681"/>
  <c r="C680"/>
  <c r="D680" s="1"/>
  <c r="D679"/>
  <c r="D678"/>
  <c r="D677"/>
  <c r="C676"/>
  <c r="D676" s="1"/>
  <c r="D675"/>
  <c r="D674"/>
  <c r="C673"/>
  <c r="D673" s="1"/>
  <c r="D672"/>
  <c r="D671"/>
  <c r="D670"/>
  <c r="D669"/>
  <c r="D668"/>
  <c r="D667"/>
  <c r="D666"/>
  <c r="D665"/>
  <c r="D664"/>
  <c r="D663"/>
  <c r="D662"/>
  <c r="C661"/>
  <c r="D661" s="1"/>
  <c r="D660"/>
  <c r="D659"/>
  <c r="D658"/>
  <c r="C657"/>
  <c r="D657" s="1"/>
  <c r="D656"/>
  <c r="D655"/>
  <c r="D654"/>
  <c r="D653"/>
  <c r="D652"/>
  <c r="D651"/>
  <c r="D650"/>
  <c r="D649"/>
  <c r="D648"/>
  <c r="D647"/>
  <c r="D646"/>
  <c r="D645"/>
  <c r="C644"/>
  <c r="D644" s="1"/>
  <c r="D643"/>
  <c r="D642"/>
  <c r="D641"/>
  <c r="D640"/>
  <c r="C639"/>
  <c r="D637"/>
  <c r="D636"/>
  <c r="D635"/>
  <c r="D634"/>
  <c r="D633"/>
  <c r="D632"/>
  <c r="D631"/>
  <c r="D630"/>
  <c r="C629"/>
  <c r="D629" s="1"/>
  <c r="D628"/>
  <c r="D627"/>
  <c r="D626"/>
  <c r="D625"/>
  <c r="C624"/>
  <c r="D623"/>
  <c r="D622"/>
  <c r="D621"/>
  <c r="C620"/>
  <c r="D620" s="1"/>
  <c r="D619"/>
  <c r="D618"/>
  <c r="C617"/>
  <c r="D617" s="1"/>
  <c r="D616"/>
  <c r="C614"/>
  <c r="D613"/>
  <c r="D612"/>
  <c r="C611"/>
  <c r="D611" s="1"/>
  <c r="D610"/>
  <c r="D609"/>
  <c r="C608"/>
  <c r="D608" s="1"/>
  <c r="D607"/>
  <c r="D606"/>
  <c r="C605"/>
  <c r="D604"/>
  <c r="D603"/>
  <c r="D602"/>
  <c r="C600"/>
  <c r="D599"/>
  <c r="D598"/>
  <c r="D597"/>
  <c r="D596"/>
  <c r="D595"/>
  <c r="D594"/>
  <c r="D593"/>
  <c r="D592"/>
  <c r="D591"/>
  <c r="C591"/>
  <c r="D590"/>
  <c r="D589"/>
  <c r="D588"/>
  <c r="D587"/>
  <c r="D586"/>
  <c r="D585"/>
  <c r="C584"/>
  <c r="D584" s="1"/>
  <c r="D583"/>
  <c r="D582"/>
  <c r="D581"/>
  <c r="D580"/>
  <c r="D579"/>
  <c r="D578"/>
  <c r="C577"/>
  <c r="D576"/>
  <c r="D575"/>
  <c r="D574"/>
  <c r="D573"/>
  <c r="D572"/>
  <c r="D571"/>
  <c r="D570"/>
  <c r="C569"/>
  <c r="D569" s="1"/>
  <c r="D568"/>
  <c r="D567"/>
  <c r="D566"/>
  <c r="D565"/>
  <c r="D564"/>
  <c r="D563"/>
  <c r="D562"/>
  <c r="D561"/>
  <c r="D560"/>
  <c r="C559"/>
  <c r="D559" s="1"/>
  <c r="D558"/>
  <c r="D557"/>
  <c r="C555"/>
  <c r="D554"/>
  <c r="D553"/>
  <c r="D552"/>
  <c r="D551"/>
  <c r="D550"/>
  <c r="D549"/>
  <c r="D548"/>
  <c r="D547"/>
  <c r="C546"/>
  <c r="D546" s="1"/>
  <c r="C544"/>
  <c r="D543"/>
  <c r="D542"/>
  <c r="D541"/>
  <c r="D540"/>
  <c r="D539"/>
  <c r="D538"/>
  <c r="D537"/>
  <c r="C536"/>
  <c r="D536" s="1"/>
  <c r="D535"/>
  <c r="D534"/>
  <c r="D533"/>
  <c r="D532"/>
  <c r="D531"/>
  <c r="D530"/>
  <c r="D529"/>
  <c r="D528"/>
  <c r="D527"/>
  <c r="D526"/>
  <c r="D525"/>
  <c r="D524"/>
  <c r="D523"/>
  <c r="C522"/>
  <c r="D520"/>
  <c r="D519"/>
  <c r="D518"/>
  <c r="C517"/>
  <c r="D517" s="1"/>
  <c r="D516"/>
  <c r="D515"/>
  <c r="D514"/>
  <c r="D513"/>
  <c r="D512"/>
  <c r="D511"/>
  <c r="C510"/>
  <c r="D509"/>
  <c r="D508"/>
  <c r="D507"/>
  <c r="D506"/>
  <c r="D505"/>
  <c r="D504"/>
  <c r="D503"/>
  <c r="C501"/>
  <c r="D500"/>
  <c r="D499"/>
  <c r="D498"/>
  <c r="D497"/>
  <c r="D496"/>
  <c r="D495"/>
  <c r="D494"/>
  <c r="D493"/>
  <c r="D492"/>
  <c r="D491"/>
  <c r="D490"/>
  <c r="C490"/>
  <c r="D489"/>
  <c r="D488"/>
  <c r="D487"/>
  <c r="D486"/>
  <c r="D485"/>
  <c r="D484"/>
  <c r="C482"/>
  <c r="D481"/>
  <c r="D480"/>
  <c r="D479"/>
  <c r="D478"/>
  <c r="D477"/>
  <c r="D476"/>
  <c r="D475"/>
  <c r="D474"/>
  <c r="D473"/>
  <c r="D472"/>
  <c r="D471"/>
  <c r="D470"/>
  <c r="D469"/>
  <c r="D468"/>
  <c r="D467"/>
  <c r="C466"/>
  <c r="D464"/>
  <c r="D463"/>
  <c r="D462"/>
  <c r="D461"/>
  <c r="C460"/>
  <c r="D459"/>
  <c r="D458"/>
  <c r="C457"/>
  <c r="D457"/>
  <c r="D456"/>
  <c r="D455"/>
  <c r="D454"/>
  <c r="C453"/>
  <c r="D452"/>
  <c r="D451"/>
  <c r="D450"/>
  <c r="D449"/>
  <c r="D448"/>
  <c r="D447"/>
  <c r="C446"/>
  <c r="D446" s="1"/>
  <c r="D445"/>
  <c r="D444"/>
  <c r="D443"/>
  <c r="D442"/>
  <c r="C441"/>
  <c r="D440"/>
  <c r="D439"/>
  <c r="D438"/>
  <c r="C436"/>
  <c r="D435"/>
  <c r="D434"/>
  <c r="D433"/>
  <c r="D432"/>
  <c r="D431"/>
  <c r="C430"/>
  <c r="D430" s="1"/>
  <c r="D429"/>
  <c r="D428"/>
  <c r="D427"/>
  <c r="D426"/>
  <c r="D425"/>
  <c r="C424"/>
  <c r="D423"/>
  <c r="D422"/>
  <c r="D421"/>
  <c r="D420"/>
  <c r="D419"/>
  <c r="D418"/>
  <c r="D417"/>
  <c r="D416"/>
  <c r="C415"/>
  <c r="D415"/>
  <c r="D414"/>
  <c r="D413"/>
  <c r="D412"/>
  <c r="C410"/>
  <c r="D408"/>
  <c r="D407"/>
  <c r="D406"/>
  <c r="D405"/>
  <c r="D404"/>
  <c r="D403"/>
  <c r="C401"/>
  <c r="D400"/>
  <c r="D399"/>
  <c r="D398"/>
  <c r="D397"/>
  <c r="D396"/>
  <c r="D395"/>
  <c r="C395"/>
  <c r="D394"/>
  <c r="D393"/>
  <c r="D392"/>
  <c r="C391"/>
  <c r="D391" s="1"/>
  <c r="D390"/>
  <c r="D389"/>
  <c r="D388"/>
  <c r="D387"/>
  <c r="C387"/>
  <c r="D386"/>
  <c r="D385"/>
  <c r="C383"/>
  <c r="D382"/>
  <c r="D381"/>
  <c r="D380"/>
  <c r="D379"/>
  <c r="D378"/>
  <c r="C377"/>
  <c r="D376"/>
  <c r="D375"/>
  <c r="D374"/>
  <c r="D373"/>
  <c r="D372"/>
  <c r="D371"/>
  <c r="C370"/>
  <c r="D370" s="1"/>
  <c r="D369"/>
  <c r="D368"/>
  <c r="D367"/>
  <c r="D366"/>
  <c r="D365"/>
  <c r="D364"/>
  <c r="D363"/>
  <c r="D362"/>
  <c r="C361"/>
  <c r="D361" s="1"/>
  <c r="D360"/>
  <c r="D359"/>
  <c r="D358"/>
  <c r="D357"/>
  <c r="C356"/>
  <c r="D354"/>
  <c r="C353"/>
  <c r="D352"/>
  <c r="D351"/>
  <c r="D350"/>
  <c r="D349"/>
  <c r="D348"/>
  <c r="C347"/>
  <c r="D346"/>
  <c r="D345"/>
  <c r="D344"/>
  <c r="D343"/>
  <c r="D342"/>
  <c r="D341"/>
  <c r="D340"/>
  <c r="C339"/>
  <c r="D339"/>
  <c r="D338"/>
  <c r="D337"/>
  <c r="D336"/>
  <c r="D335"/>
  <c r="D334"/>
  <c r="D333"/>
  <c r="D332"/>
  <c r="D331"/>
  <c r="D330"/>
  <c r="C329"/>
  <c r="D329"/>
  <c r="D328"/>
  <c r="D327"/>
  <c r="D326"/>
  <c r="D325"/>
  <c r="D324"/>
  <c r="D323"/>
  <c r="D322"/>
  <c r="D321"/>
  <c r="C320"/>
  <c r="D319"/>
  <c r="D318"/>
  <c r="D317"/>
  <c r="D316"/>
  <c r="D315"/>
  <c r="D314"/>
  <c r="D313"/>
  <c r="D312"/>
  <c r="D311"/>
  <c r="D310"/>
  <c r="D309"/>
  <c r="D308"/>
  <c r="D307"/>
  <c r="D306"/>
  <c r="D305"/>
  <c r="C304"/>
  <c r="D303"/>
  <c r="D302"/>
  <c r="D301"/>
  <c r="D300"/>
  <c r="D299"/>
  <c r="D298"/>
  <c r="D297"/>
  <c r="D296"/>
  <c r="C295"/>
  <c r="D294"/>
  <c r="D293"/>
  <c r="D292"/>
  <c r="D291"/>
  <c r="D290"/>
  <c r="D289"/>
  <c r="D288"/>
  <c r="C287"/>
  <c r="D286"/>
  <c r="D285"/>
  <c r="D284"/>
  <c r="D283"/>
  <c r="D282"/>
  <c r="D281"/>
  <c r="C280"/>
  <c r="D279"/>
  <c r="D278"/>
  <c r="D277"/>
  <c r="D276"/>
  <c r="D275"/>
  <c r="D274"/>
  <c r="D273"/>
  <c r="D272"/>
  <c r="C271"/>
  <c r="D271" s="1"/>
  <c r="D270"/>
  <c r="D269"/>
  <c r="C268"/>
  <c r="D266"/>
  <c r="D265"/>
  <c r="D264"/>
  <c r="D263"/>
  <c r="D262"/>
  <c r="D261"/>
  <c r="D260"/>
  <c r="D259"/>
  <c r="D258"/>
  <c r="D257"/>
  <c r="C256"/>
  <c r="C255" s="1"/>
  <c r="D255" s="1"/>
  <c r="D254"/>
  <c r="D253"/>
  <c r="C252"/>
  <c r="D251"/>
  <c r="D250"/>
  <c r="C249"/>
  <c r="D248"/>
  <c r="D247"/>
  <c r="D246"/>
  <c r="D245"/>
  <c r="D244"/>
  <c r="D243"/>
  <c r="D242"/>
  <c r="D241"/>
  <c r="D240"/>
  <c r="D239"/>
  <c r="D238"/>
  <c r="D237"/>
  <c r="D236"/>
  <c r="D235"/>
  <c r="D234"/>
  <c r="D233"/>
  <c r="C232"/>
  <c r="D231"/>
  <c r="D230"/>
  <c r="D229"/>
  <c r="D228"/>
  <c r="D227"/>
  <c r="C226"/>
  <c r="D226"/>
  <c r="D225"/>
  <c r="D224"/>
  <c r="D223"/>
  <c r="D222"/>
  <c r="D221"/>
  <c r="C220"/>
  <c r="D220" s="1"/>
  <c r="D219"/>
  <c r="D218"/>
  <c r="D217"/>
  <c r="D216"/>
  <c r="D215"/>
  <c r="C214"/>
  <c r="D213"/>
  <c r="D212"/>
  <c r="D211"/>
  <c r="D210"/>
  <c r="D209"/>
  <c r="D208"/>
  <c r="D207"/>
  <c r="C206"/>
  <c r="D205"/>
  <c r="D204"/>
  <c r="D203"/>
  <c r="D202"/>
  <c r="D201"/>
  <c r="C200"/>
  <c r="D200" s="1"/>
  <c r="D199"/>
  <c r="D198"/>
  <c r="D197"/>
  <c r="D196"/>
  <c r="D195"/>
  <c r="D194"/>
  <c r="C193"/>
  <c r="D192"/>
  <c r="D191"/>
  <c r="D190"/>
  <c r="D189"/>
  <c r="D188"/>
  <c r="D187"/>
  <c r="C186"/>
  <c r="D185"/>
  <c r="D184"/>
  <c r="D183"/>
  <c r="D182"/>
  <c r="D181"/>
  <c r="D180"/>
  <c r="C179"/>
  <c r="D179" s="1"/>
  <c r="D178"/>
  <c r="D177"/>
  <c r="D176"/>
  <c r="D175"/>
  <c r="D174"/>
  <c r="D173"/>
  <c r="C172"/>
  <c r="D171"/>
  <c r="D170"/>
  <c r="D169"/>
  <c r="D168"/>
  <c r="D167"/>
  <c r="C166"/>
  <c r="D166" s="1"/>
  <c r="D165"/>
  <c r="D164"/>
  <c r="D163"/>
  <c r="D162"/>
  <c r="D161"/>
  <c r="D160"/>
  <c r="D159"/>
  <c r="C158"/>
  <c r="D158"/>
  <c r="D157"/>
  <c r="D156"/>
  <c r="D155"/>
  <c r="D154"/>
  <c r="D153"/>
  <c r="D152"/>
  <c r="C151"/>
  <c r="D151" s="1"/>
  <c r="D150"/>
  <c r="D149"/>
  <c r="D148"/>
  <c r="D147"/>
  <c r="D146"/>
  <c r="D145"/>
  <c r="D144"/>
  <c r="D143"/>
  <c r="D142"/>
  <c r="D141"/>
  <c r="D140"/>
  <c r="D139"/>
  <c r="D138"/>
  <c r="C137"/>
  <c r="D136"/>
  <c r="D135"/>
  <c r="D134"/>
  <c r="D133"/>
  <c r="D132"/>
  <c r="D131"/>
  <c r="D130"/>
  <c r="D129"/>
  <c r="D128"/>
  <c r="D127"/>
  <c r="C126"/>
  <c r="D125"/>
  <c r="D124"/>
  <c r="D123"/>
  <c r="D122"/>
  <c r="D121"/>
  <c r="D120"/>
  <c r="D119"/>
  <c r="D118"/>
  <c r="C117"/>
  <c r="D117" s="1"/>
  <c r="D116"/>
  <c r="D115"/>
  <c r="D114"/>
  <c r="D113"/>
  <c r="D112"/>
  <c r="D111"/>
  <c r="D110"/>
  <c r="D109"/>
  <c r="D108"/>
  <c r="C107"/>
  <c r="D106"/>
  <c r="D105"/>
  <c r="D104"/>
  <c r="D103"/>
  <c r="D102"/>
  <c r="D101"/>
  <c r="D100"/>
  <c r="D99"/>
  <c r="D98"/>
  <c r="D97"/>
  <c r="D96"/>
  <c r="D95"/>
  <c r="D94"/>
  <c r="C93"/>
  <c r="D92"/>
  <c r="D91"/>
  <c r="D90"/>
  <c r="D89"/>
  <c r="D88"/>
  <c r="D87"/>
  <c r="D86"/>
  <c r="D85"/>
  <c r="C84"/>
  <c r="D84" s="1"/>
  <c r="D83"/>
  <c r="D82"/>
  <c r="D81"/>
  <c r="D80"/>
  <c r="D79"/>
  <c r="D78"/>
  <c r="D77"/>
  <c r="D76"/>
  <c r="D75"/>
  <c r="D74"/>
  <c r="D73"/>
  <c r="C72"/>
  <c r="D71"/>
  <c r="D70"/>
  <c r="D69"/>
  <c r="D68"/>
  <c r="D67"/>
  <c r="D66"/>
  <c r="D65"/>
  <c r="D64"/>
  <c r="D63"/>
  <c r="D62"/>
  <c r="C61"/>
  <c r="D61" s="1"/>
  <c r="D60"/>
  <c r="D59"/>
  <c r="D58"/>
  <c r="D57"/>
  <c r="D56"/>
  <c r="D55"/>
  <c r="D54"/>
  <c r="D53"/>
  <c r="D52"/>
  <c r="D51"/>
  <c r="C50"/>
  <c r="D50" s="1"/>
  <c r="D49"/>
  <c r="D48"/>
  <c r="D47"/>
  <c r="D46"/>
  <c r="D45"/>
  <c r="D44"/>
  <c r="D43"/>
  <c r="D42"/>
  <c r="D41"/>
  <c r="D40"/>
  <c r="D39"/>
  <c r="C38"/>
  <c r="D38" s="1"/>
  <c r="D37"/>
  <c r="D36"/>
  <c r="D35"/>
  <c r="D34"/>
  <c r="D33"/>
  <c r="D32"/>
  <c r="D31"/>
  <c r="D30"/>
  <c r="D29"/>
  <c r="D28"/>
  <c r="C27"/>
  <c r="D27" s="1"/>
  <c r="D26"/>
  <c r="D25"/>
  <c r="D24"/>
  <c r="D23"/>
  <c r="D22"/>
  <c r="D21"/>
  <c r="D20"/>
  <c r="D19"/>
  <c r="C18"/>
  <c r="D17"/>
  <c r="D16"/>
  <c r="D15"/>
  <c r="D14"/>
  <c r="D13"/>
  <c r="D12"/>
  <c r="D11"/>
  <c r="D10"/>
  <c r="D9"/>
  <c r="D8"/>
  <c r="D7"/>
  <c r="C6"/>
  <c r="D32" i="2"/>
  <c r="D31"/>
  <c r="D30"/>
  <c r="D29"/>
  <c r="D28"/>
  <c r="D27"/>
  <c r="D26"/>
  <c r="D25"/>
  <c r="C24"/>
  <c r="B24"/>
  <c r="D24" s="1"/>
  <c r="D23"/>
  <c r="D22"/>
  <c r="D21"/>
  <c r="D20"/>
  <c r="D19"/>
  <c r="D18"/>
  <c r="D17"/>
  <c r="D16"/>
  <c r="D15"/>
  <c r="D14"/>
  <c r="D13"/>
  <c r="D12"/>
  <c r="D11"/>
  <c r="D10"/>
  <c r="D9"/>
  <c r="D8"/>
  <c r="D6"/>
  <c r="C5"/>
  <c r="C35" s="1"/>
  <c r="B5"/>
  <c r="D5" s="1"/>
  <c r="D38" i="1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30"/>
  <c r="D131"/>
  <c r="D132"/>
  <c r="D133"/>
  <c r="C37"/>
  <c r="C133" s="1"/>
  <c r="B37"/>
  <c r="C112"/>
  <c r="B112"/>
  <c r="C88"/>
  <c r="B88"/>
  <c r="C47"/>
  <c r="B47"/>
  <c r="C40"/>
  <c r="B40"/>
  <c r="B39" s="1"/>
  <c r="C39"/>
  <c r="C38" s="1"/>
  <c r="D32"/>
  <c r="D31"/>
  <c r="D30"/>
  <c r="D29"/>
  <c r="D28"/>
  <c r="D27"/>
  <c r="D26"/>
  <c r="D25"/>
  <c r="C24"/>
  <c r="B24"/>
  <c r="D24" s="1"/>
  <c r="D23"/>
  <c r="D22"/>
  <c r="D21"/>
  <c r="D20"/>
  <c r="D19"/>
  <c r="D18"/>
  <c r="D17"/>
  <c r="D16"/>
  <c r="D15"/>
  <c r="D14"/>
  <c r="D13"/>
  <c r="D12"/>
  <c r="D11"/>
  <c r="D10"/>
  <c r="D9"/>
  <c r="D8"/>
  <c r="D6"/>
  <c r="C5"/>
  <c r="C35" s="1"/>
  <c r="B5"/>
  <c r="D5" s="1"/>
  <c r="C7" i="8"/>
  <c r="D9"/>
  <c r="C11"/>
  <c r="D8"/>
  <c r="B7"/>
  <c r="D6"/>
  <c r="D1313" i="4"/>
  <c r="D1312"/>
  <c r="D1312" i="3"/>
  <c r="D1311"/>
  <c r="D1310"/>
  <c r="D1309"/>
  <c r="C1308"/>
  <c r="B1308"/>
  <c r="C81" i="6" l="1"/>
  <c r="C79" s="1"/>
  <c r="N7"/>
  <c r="D56"/>
  <c r="E7"/>
  <c r="F7"/>
  <c r="C56"/>
  <c r="D15"/>
  <c r="C15"/>
  <c r="D8"/>
  <c r="P7"/>
  <c r="C8"/>
  <c r="B7"/>
  <c r="B1310" i="4"/>
  <c r="B1331"/>
  <c r="C1310"/>
  <c r="D1310" s="1"/>
  <c r="C1101" i="3"/>
  <c r="D1101" s="1"/>
  <c r="C1165"/>
  <c r="D1165" s="1"/>
  <c r="C267" i="4"/>
  <c r="C1183"/>
  <c r="C409"/>
  <c r="C926"/>
  <c r="C1101"/>
  <c r="D1101" s="1"/>
  <c r="C5" i="3"/>
  <c r="D5" s="1"/>
  <c r="C267"/>
  <c r="D267" s="1"/>
  <c r="C355"/>
  <c r="D355" s="1"/>
  <c r="C465"/>
  <c r="D465" s="1"/>
  <c r="C638"/>
  <c r="D638" s="1"/>
  <c r="C709"/>
  <c r="D709" s="1"/>
  <c r="C409"/>
  <c r="D409" s="1"/>
  <c r="C521"/>
  <c r="D521" s="1"/>
  <c r="C990"/>
  <c r="D990" s="1"/>
  <c r="C1056"/>
  <c r="D1056" s="1"/>
  <c r="C801"/>
  <c r="D801" s="1"/>
  <c r="C926"/>
  <c r="D926" s="1"/>
  <c r="C1183"/>
  <c r="D1183" s="1"/>
  <c r="C1236"/>
  <c r="D1236" s="1"/>
  <c r="D268"/>
  <c r="D356"/>
  <c r="D710"/>
  <c r="D783"/>
  <c r="D1057"/>
  <c r="D1184"/>
  <c r="C521" i="4"/>
  <c r="D521" s="1"/>
  <c r="C709"/>
  <c r="D1184"/>
  <c r="D256"/>
  <c r="D522"/>
  <c r="D719"/>
  <c r="C990"/>
  <c r="C1056"/>
  <c r="D1056" s="1"/>
  <c r="C1076"/>
  <c r="D1149"/>
  <c r="C1236"/>
  <c r="C5"/>
  <c r="D5" s="1"/>
  <c r="D424"/>
  <c r="C801"/>
  <c r="C355"/>
  <c r="D466"/>
  <c r="D437"/>
  <c r="D436"/>
  <c r="D601"/>
  <c r="D600"/>
  <c r="D1077"/>
  <c r="D1076"/>
  <c r="D402"/>
  <c r="D401"/>
  <c r="D483"/>
  <c r="D482"/>
  <c r="D928"/>
  <c r="D992"/>
  <c r="D1057"/>
  <c r="D1301"/>
  <c r="D1300"/>
  <c r="D502"/>
  <c r="D501"/>
  <c r="D545"/>
  <c r="D544"/>
  <c r="D615"/>
  <c r="D614"/>
  <c r="D961"/>
  <c r="D960"/>
  <c r="D1044"/>
  <c r="D1043"/>
  <c r="D1237"/>
  <c r="D1249"/>
  <c r="D6"/>
  <c r="D72"/>
  <c r="D93"/>
  <c r="D107"/>
  <c r="D126"/>
  <c r="D186"/>
  <c r="D214"/>
  <c r="D249"/>
  <c r="D280"/>
  <c r="D295"/>
  <c r="D377"/>
  <c r="D441"/>
  <c r="C465"/>
  <c r="D465" s="1"/>
  <c r="D510"/>
  <c r="D577"/>
  <c r="D605"/>
  <c r="D624"/>
  <c r="D689"/>
  <c r="D982"/>
  <c r="D1183"/>
  <c r="D556"/>
  <c r="D555"/>
  <c r="D694"/>
  <c r="D693"/>
  <c r="D784"/>
  <c r="D828"/>
  <c r="D827"/>
  <c r="D901"/>
  <c r="D900"/>
  <c r="D914"/>
  <c r="D913"/>
  <c r="D384"/>
  <c r="D383"/>
  <c r="D411"/>
  <c r="D732"/>
  <c r="D731"/>
  <c r="D745"/>
  <c r="D744"/>
  <c r="D754"/>
  <c r="D753"/>
  <c r="D767"/>
  <c r="D766"/>
  <c r="D976"/>
  <c r="D975"/>
  <c r="D1068"/>
  <c r="D1067"/>
  <c r="D1122"/>
  <c r="D1121"/>
  <c r="D1283"/>
  <c r="D1282"/>
  <c r="D232"/>
  <c r="D18"/>
  <c r="D137"/>
  <c r="D172"/>
  <c r="D193"/>
  <c r="D206"/>
  <c r="D252"/>
  <c r="D287"/>
  <c r="D304"/>
  <c r="D320"/>
  <c r="D347"/>
  <c r="D353"/>
  <c r="C638"/>
  <c r="C1165"/>
  <c r="D1165" s="1"/>
  <c r="D453"/>
  <c r="D460"/>
  <c r="D795"/>
  <c r="D852"/>
  <c r="D970"/>
  <c r="D1001"/>
  <c r="D1022"/>
  <c r="D1199"/>
  <c r="D1218"/>
  <c r="D1269"/>
  <c r="B35" i="2"/>
  <c r="D35" s="1"/>
  <c r="B38" i="1"/>
  <c r="B133" s="1"/>
  <c r="B35"/>
  <c r="D35" s="1"/>
  <c r="D1308" i="3"/>
  <c r="D1311" i="4"/>
  <c r="D7" i="8"/>
  <c r="B11"/>
  <c r="D11" s="1"/>
  <c r="C1313" i="3"/>
  <c r="D7" i="6" l="1"/>
  <c r="C7"/>
  <c r="C1307" i="3"/>
  <c r="D1307" s="1"/>
  <c r="C1307" i="4"/>
  <c r="C1309" s="1"/>
  <c r="C1331" s="1"/>
  <c r="D1295"/>
  <c r="D1294"/>
  <c r="D801"/>
  <c r="D802"/>
  <c r="D409"/>
  <c r="D410"/>
  <c r="D1302"/>
  <c r="D1307"/>
  <c r="D710"/>
  <c r="D709"/>
  <c r="D926"/>
  <c r="D927"/>
  <c r="D639"/>
  <c r="D638"/>
  <c r="D990"/>
  <c r="D991"/>
  <c r="D268"/>
  <c r="D267"/>
  <c r="D355"/>
  <c r="D356"/>
  <c r="D782"/>
  <c r="D783"/>
  <c r="D1236"/>
  <c r="D37" i="1"/>
  <c r="B1313" i="3"/>
  <c r="D1313" s="1"/>
  <c r="D1309" i="4" l="1"/>
</calcChain>
</file>

<file path=xl/comments1.xml><?xml version="1.0" encoding="utf-8"?>
<comments xmlns="http://schemas.openxmlformats.org/spreadsheetml/2006/main">
  <authors>
    <author>李欢</author>
  </authors>
  <commentList>
    <comment ref="A2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2018.01.01</t>
        </r>
        <r>
          <rPr>
            <sz val="9"/>
            <color indexed="81"/>
            <rFont val="宋体"/>
            <family val="3"/>
            <charset val="134"/>
          </rPr>
          <t>实施</t>
        </r>
      </text>
    </comment>
  </commentList>
</comments>
</file>

<file path=xl/comments2.xml><?xml version="1.0" encoding="utf-8"?>
<comments xmlns="http://schemas.openxmlformats.org/spreadsheetml/2006/main">
  <authors>
    <author>李欢</author>
  </authors>
  <commentList>
    <comment ref="A2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2018.01.01</t>
        </r>
        <r>
          <rPr>
            <sz val="9"/>
            <color indexed="81"/>
            <rFont val="宋体"/>
            <family val="3"/>
            <charset val="134"/>
          </rPr>
          <t>实施</t>
        </r>
      </text>
    </comment>
  </commentList>
</comments>
</file>

<file path=xl/comments3.xml><?xml version="1.0" encoding="utf-8"?>
<comments xmlns="http://schemas.openxmlformats.org/spreadsheetml/2006/main">
  <authors>
    <author>李欢</author>
  </authors>
  <commentList>
    <comment ref="A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01</t>
        </r>
      </text>
    </comment>
    <comment ref="A18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02</t>
        </r>
      </text>
    </comment>
    <comment ref="A2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03</t>
        </r>
      </text>
    </comment>
    <comment ref="A38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04</t>
        </r>
      </text>
    </comment>
    <comment ref="A5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05</t>
        </r>
      </text>
    </comment>
    <comment ref="A6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06</t>
        </r>
      </text>
    </comment>
    <comment ref="A7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07</t>
        </r>
      </text>
    </comment>
    <comment ref="A8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08</t>
        </r>
      </text>
    </comment>
    <comment ref="A9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09</t>
        </r>
      </text>
    </comment>
    <comment ref="A9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修改</t>
        </r>
        <r>
          <rPr>
            <b/>
            <sz val="9"/>
            <color indexed="81"/>
            <rFont val="宋体"/>
            <family val="3"/>
            <charset val="134"/>
          </rPr>
          <t>口岸电子执法系统建设与维护</t>
        </r>
      </text>
    </comment>
    <comment ref="A10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10</t>
        </r>
      </text>
    </comment>
    <comment ref="A11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11</t>
        </r>
      </text>
    </comment>
    <comment ref="A12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13</t>
        </r>
      </text>
    </comment>
    <comment ref="A13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14</t>
        </r>
      </text>
    </comment>
    <comment ref="A15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23</t>
        </r>
      </text>
    </comment>
    <comment ref="A158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
25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修改港澳台侨事务</t>
        </r>
      </text>
    </comment>
    <comment ref="A16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修改港澳台侨事务</t>
        </r>
      </text>
    </comment>
    <comment ref="A16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26</t>
        </r>
        <r>
          <rPr>
            <sz val="9"/>
            <color indexed="81"/>
            <rFont val="宋体"/>
            <family val="3"/>
            <charset val="134"/>
          </rPr>
          <t>，无</t>
        </r>
        <r>
          <rPr>
            <sz val="9"/>
            <color indexed="81"/>
            <rFont val="Tahoma"/>
            <family val="2"/>
          </rPr>
          <t>27</t>
        </r>
      </text>
    </comment>
    <comment ref="A17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28</t>
        </r>
      </text>
    </comment>
    <comment ref="A17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29</t>
        </r>
        <r>
          <rPr>
            <sz val="9"/>
            <color indexed="81"/>
            <rFont val="宋体"/>
            <family val="3"/>
            <charset val="134"/>
          </rPr>
          <t>，无</t>
        </r>
        <r>
          <rPr>
            <sz val="9"/>
            <color indexed="81"/>
            <rFont val="Tahoma"/>
            <family val="2"/>
          </rPr>
          <t>30</t>
        </r>
      </text>
    </comment>
    <comment ref="A18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31</t>
        </r>
      </text>
    </comment>
    <comment ref="A19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32</t>
        </r>
      </text>
    </comment>
    <comment ref="A20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33</t>
        </r>
      </text>
    </comment>
    <comment ref="A20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34</t>
        </r>
      </text>
    </comment>
    <comment ref="A21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35</t>
        </r>
      </text>
    </comment>
    <comment ref="A22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36</t>
        </r>
      </text>
    </comment>
    <comment ref="A22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37</t>
        </r>
      </text>
    </comment>
    <comment ref="A23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38</t>
        </r>
      </text>
    </comment>
    <comment ref="A24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20199</t>
        </r>
      </text>
    </comment>
    <comment ref="A26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将内卫修改为武装警察部队</t>
        </r>
      </text>
    </comment>
    <comment ref="A27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20402</t>
        </r>
      </text>
    </comment>
    <comment ref="A28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20403</t>
        </r>
      </text>
    </comment>
    <comment ref="A29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20405</t>
        </r>
      </text>
    </comment>
    <comment ref="A30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20406</t>
        </r>
      </text>
    </comment>
    <comment ref="A33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20409</t>
        </r>
      </text>
    </comment>
    <comment ref="A34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20410</t>
        </r>
      </text>
    </comment>
    <comment ref="A35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20499</t>
        </r>
      </text>
    </comment>
    <comment ref="A35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20499</t>
        </r>
      </text>
    </comment>
    <comment ref="A35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</t>
        </r>
      </text>
    </comment>
    <comment ref="A35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20501</t>
        </r>
      </text>
    </comment>
    <comment ref="A36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20502</t>
        </r>
      </text>
    </comment>
    <comment ref="A37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20503</t>
        </r>
      </text>
    </comment>
    <comment ref="A37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20504</t>
        </r>
      </text>
    </comment>
    <comment ref="A38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20505</t>
        </r>
      </text>
    </comment>
    <comment ref="A38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20506</t>
        </r>
      </text>
    </comment>
    <comment ref="A39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20507</t>
        </r>
      </text>
    </comment>
    <comment ref="A39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20508</t>
        </r>
      </text>
    </comment>
    <comment ref="A40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20509</t>
        </r>
      </text>
    </comment>
    <comment ref="A408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20599</t>
        </r>
      </text>
    </comment>
    <comment ref="A40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
</t>
        </r>
      </text>
    </comment>
    <comment ref="A41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20601</t>
        </r>
      </text>
    </comment>
    <comment ref="A41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20602</t>
        </r>
      </text>
    </comment>
    <comment ref="A42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20603</t>
        </r>
      </text>
    </comment>
    <comment ref="A43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20604</t>
        </r>
      </text>
    </comment>
    <comment ref="A43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20605</t>
        </r>
      </text>
    </comment>
    <comment ref="A44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20606</t>
        </r>
      </text>
    </comment>
    <comment ref="A44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20607</t>
        </r>
      </text>
    </comment>
    <comment ref="A45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20608</t>
        </r>
      </text>
    </comment>
    <comment ref="A45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20609</t>
        </r>
      </text>
    </comment>
    <comment ref="A46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20699</t>
        </r>
      </text>
    </comment>
    <comment ref="A46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207</t>
        </r>
      </text>
    </comment>
    <comment ref="A46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20701</t>
        </r>
      </text>
    </comment>
    <comment ref="A48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20702</t>
        </r>
      </text>
    </comment>
    <comment ref="A49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20703</t>
        </r>
      </text>
    </comment>
    <comment ref="A50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20706</t>
        </r>
      </text>
    </comment>
    <comment ref="A51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20708</t>
        </r>
      </text>
    </comment>
    <comment ref="A51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20799</t>
        </r>
      </text>
    </comment>
    <comment ref="A52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</t>
        </r>
      </text>
    </comment>
    <comment ref="A52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20801</t>
        </r>
      </text>
    </comment>
    <comment ref="A53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20802</t>
        </r>
      </text>
    </comment>
    <comment ref="A54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20804</t>
        </r>
      </text>
    </comment>
    <comment ref="A54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20805</t>
        </r>
      </text>
    </comment>
    <comment ref="A55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20806</t>
        </r>
      </text>
    </comment>
    <comment ref="A55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20807</t>
        </r>
      </text>
    </comment>
    <comment ref="A56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20808</t>
        </r>
      </text>
    </comment>
    <comment ref="A57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20809</t>
        </r>
      </text>
    </comment>
    <comment ref="A58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20810</t>
        </r>
      </text>
    </comment>
    <comment ref="A59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20811</t>
        </r>
      </text>
    </comment>
    <comment ref="A60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20816</t>
        </r>
      </text>
    </comment>
    <comment ref="A60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20819</t>
        </r>
      </text>
    </comment>
    <comment ref="A608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20820</t>
        </r>
      </text>
    </comment>
    <comment ref="A61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20821</t>
        </r>
      </text>
    </comment>
    <comment ref="A61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20824</t>
        </r>
      </text>
    </comment>
    <comment ref="A64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21002</t>
        </r>
      </text>
    </comment>
    <comment ref="A65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21003</t>
        </r>
      </text>
    </comment>
    <comment ref="A66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21004</t>
        </r>
      </text>
    </comment>
    <comment ref="A67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21006</t>
        </r>
      </text>
    </comment>
    <comment ref="A67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21007</t>
        </r>
      </text>
    </comment>
    <comment ref="A68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21011</t>
        </r>
      </text>
    </comment>
    <comment ref="A68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21012</t>
        </r>
      </text>
    </comment>
    <comment ref="A68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21013</t>
        </r>
      </text>
    </comment>
    <comment ref="A69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21014</t>
        </r>
      </text>
    </comment>
    <comment ref="A69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21015</t>
        </r>
      </text>
    </comment>
    <comment ref="A78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212</t>
        </r>
      </text>
    </comment>
    <comment ref="A78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21201</t>
        </r>
      </text>
    </comment>
    <comment ref="A80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213</t>
        </r>
      </text>
    </comment>
    <comment ref="A80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21301</t>
        </r>
      </text>
    </comment>
    <comment ref="A90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21306</t>
        </r>
      </text>
    </comment>
    <comment ref="A90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21307</t>
        </r>
      </text>
    </comment>
    <comment ref="A91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21308</t>
        </r>
      </text>
    </comment>
    <comment ref="A105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21599</t>
        </r>
      </text>
    </comment>
    <comment ref="A105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216</t>
        </r>
      </text>
    </comment>
    <comment ref="A110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220</t>
        </r>
      </text>
    </comment>
    <comment ref="A112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22002</t>
        </r>
      </text>
    </comment>
    <comment ref="A114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22003</t>
        </r>
      </text>
    </comment>
    <comment ref="A114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22005</t>
        </r>
      </text>
    </comment>
    <comment ref="A116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221</t>
        </r>
      </text>
    </comment>
    <comment ref="A117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22102</t>
        </r>
      </text>
    </comment>
    <comment ref="A117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22103</t>
        </r>
      </text>
    </comment>
    <comment ref="A118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222</t>
        </r>
      </text>
    </comment>
    <comment ref="A118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22201</t>
        </r>
      </text>
    </comment>
    <comment ref="A119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22202</t>
        </r>
      </text>
    </comment>
    <comment ref="A121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22203</t>
        </r>
      </text>
    </comment>
    <comment ref="A1218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22204</t>
        </r>
      </text>
    </comment>
    <comment ref="A122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22205</t>
        </r>
      </text>
    </comment>
    <comment ref="A123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22401</t>
        </r>
      </text>
    </comment>
    <comment ref="A124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22402</t>
        </r>
      </text>
    </comment>
    <comment ref="A125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22403</t>
        </r>
      </text>
    </comment>
    <comment ref="A126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22404</t>
        </r>
      </text>
    </comment>
    <comment ref="A126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22405</t>
        </r>
      </text>
    </comment>
    <comment ref="A128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22406</t>
        </r>
      </text>
    </comment>
    <comment ref="A128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22407</t>
        </r>
      </text>
    </comment>
  </commentList>
</comments>
</file>

<file path=xl/comments4.xml><?xml version="1.0" encoding="utf-8"?>
<comments xmlns="http://schemas.openxmlformats.org/spreadsheetml/2006/main">
  <authors>
    <author>李欢</author>
  </authors>
  <commentList>
    <comment ref="A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01</t>
        </r>
      </text>
    </comment>
    <comment ref="A18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02</t>
        </r>
      </text>
    </comment>
    <comment ref="A2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03</t>
        </r>
      </text>
    </comment>
    <comment ref="A38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04</t>
        </r>
      </text>
    </comment>
    <comment ref="A5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05</t>
        </r>
      </text>
    </comment>
    <comment ref="A6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06</t>
        </r>
      </text>
    </comment>
    <comment ref="A7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07</t>
        </r>
      </text>
    </comment>
    <comment ref="A8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08</t>
        </r>
      </text>
    </comment>
    <comment ref="A9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09</t>
        </r>
      </text>
    </comment>
    <comment ref="A9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修改</t>
        </r>
        <r>
          <rPr>
            <b/>
            <sz val="9"/>
            <color indexed="81"/>
            <rFont val="宋体"/>
            <family val="3"/>
            <charset val="134"/>
          </rPr>
          <t>口岸电子执法系统建设与维护</t>
        </r>
      </text>
    </comment>
    <comment ref="A10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10</t>
        </r>
      </text>
    </comment>
    <comment ref="A11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11</t>
        </r>
      </text>
    </comment>
    <comment ref="A12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13</t>
        </r>
      </text>
    </comment>
    <comment ref="A13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14</t>
        </r>
      </text>
    </comment>
    <comment ref="A15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23</t>
        </r>
      </text>
    </comment>
    <comment ref="A158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
25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修改港澳台侨事务</t>
        </r>
      </text>
    </comment>
    <comment ref="A16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修改港澳台侨事务</t>
        </r>
      </text>
    </comment>
    <comment ref="A16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26</t>
        </r>
        <r>
          <rPr>
            <sz val="9"/>
            <color indexed="81"/>
            <rFont val="宋体"/>
            <family val="3"/>
            <charset val="134"/>
          </rPr>
          <t>，无</t>
        </r>
        <r>
          <rPr>
            <sz val="9"/>
            <color indexed="81"/>
            <rFont val="Tahoma"/>
            <family val="2"/>
          </rPr>
          <t>27</t>
        </r>
      </text>
    </comment>
    <comment ref="A17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28</t>
        </r>
      </text>
    </comment>
    <comment ref="A17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29</t>
        </r>
        <r>
          <rPr>
            <sz val="9"/>
            <color indexed="81"/>
            <rFont val="宋体"/>
            <family val="3"/>
            <charset val="134"/>
          </rPr>
          <t>，无</t>
        </r>
        <r>
          <rPr>
            <sz val="9"/>
            <color indexed="81"/>
            <rFont val="Tahoma"/>
            <family val="2"/>
          </rPr>
          <t>30</t>
        </r>
      </text>
    </comment>
    <comment ref="A18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31</t>
        </r>
      </text>
    </comment>
    <comment ref="A19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32</t>
        </r>
      </text>
    </comment>
    <comment ref="A20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33</t>
        </r>
      </text>
    </comment>
    <comment ref="A20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34</t>
        </r>
      </text>
    </comment>
    <comment ref="A21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35</t>
        </r>
      </text>
    </comment>
    <comment ref="A22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36</t>
        </r>
      </text>
    </comment>
    <comment ref="A22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37</t>
        </r>
      </text>
    </comment>
    <comment ref="A23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38</t>
        </r>
      </text>
    </comment>
    <comment ref="A24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20199</t>
        </r>
      </text>
    </comment>
    <comment ref="A26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将内卫修改为武装警察部队</t>
        </r>
      </text>
    </comment>
    <comment ref="A27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20402</t>
        </r>
      </text>
    </comment>
    <comment ref="A28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20403</t>
        </r>
      </text>
    </comment>
    <comment ref="A29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20405</t>
        </r>
      </text>
    </comment>
    <comment ref="A30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20406</t>
        </r>
      </text>
    </comment>
    <comment ref="A33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20409</t>
        </r>
      </text>
    </comment>
    <comment ref="A34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20410</t>
        </r>
      </text>
    </comment>
    <comment ref="A35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20499</t>
        </r>
      </text>
    </comment>
    <comment ref="A35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20499</t>
        </r>
      </text>
    </comment>
    <comment ref="A35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</t>
        </r>
      </text>
    </comment>
    <comment ref="A35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20501</t>
        </r>
      </text>
    </comment>
    <comment ref="A36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20502</t>
        </r>
      </text>
    </comment>
    <comment ref="A37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20503</t>
        </r>
      </text>
    </comment>
    <comment ref="A37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20504</t>
        </r>
      </text>
    </comment>
    <comment ref="A38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20505</t>
        </r>
      </text>
    </comment>
    <comment ref="A38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20506</t>
        </r>
      </text>
    </comment>
    <comment ref="A39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20507</t>
        </r>
      </text>
    </comment>
    <comment ref="A39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20508</t>
        </r>
      </text>
    </comment>
    <comment ref="A40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20509</t>
        </r>
      </text>
    </comment>
    <comment ref="A408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20599</t>
        </r>
      </text>
    </comment>
    <comment ref="A40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
</t>
        </r>
      </text>
    </comment>
    <comment ref="A41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20601</t>
        </r>
      </text>
    </comment>
    <comment ref="A41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20602</t>
        </r>
      </text>
    </comment>
    <comment ref="A42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20603</t>
        </r>
      </text>
    </comment>
    <comment ref="A43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20604</t>
        </r>
      </text>
    </comment>
    <comment ref="A43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20605</t>
        </r>
      </text>
    </comment>
    <comment ref="A44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20606</t>
        </r>
      </text>
    </comment>
    <comment ref="A44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20607</t>
        </r>
      </text>
    </comment>
    <comment ref="A45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20608</t>
        </r>
      </text>
    </comment>
    <comment ref="A45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20609</t>
        </r>
      </text>
    </comment>
    <comment ref="A46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20699</t>
        </r>
      </text>
    </comment>
    <comment ref="A46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207</t>
        </r>
      </text>
    </comment>
    <comment ref="A46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20701</t>
        </r>
      </text>
    </comment>
    <comment ref="A48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20702</t>
        </r>
      </text>
    </comment>
    <comment ref="A49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20703</t>
        </r>
      </text>
    </comment>
    <comment ref="A50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20706</t>
        </r>
      </text>
    </comment>
    <comment ref="A51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20708</t>
        </r>
      </text>
    </comment>
    <comment ref="A51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20799</t>
        </r>
      </text>
    </comment>
    <comment ref="A52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</t>
        </r>
      </text>
    </comment>
    <comment ref="A52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20801</t>
        </r>
      </text>
    </comment>
    <comment ref="A53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20802</t>
        </r>
      </text>
    </comment>
    <comment ref="A54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20804</t>
        </r>
      </text>
    </comment>
    <comment ref="A54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20805</t>
        </r>
      </text>
    </comment>
    <comment ref="A55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20806</t>
        </r>
      </text>
    </comment>
    <comment ref="A55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20807</t>
        </r>
      </text>
    </comment>
    <comment ref="A56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20808</t>
        </r>
      </text>
    </comment>
    <comment ref="A57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20809</t>
        </r>
      </text>
    </comment>
    <comment ref="A58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20810</t>
        </r>
      </text>
    </comment>
    <comment ref="A59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20811</t>
        </r>
      </text>
    </comment>
    <comment ref="A60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20816</t>
        </r>
      </text>
    </comment>
    <comment ref="A60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20819</t>
        </r>
      </text>
    </comment>
    <comment ref="A608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20820</t>
        </r>
      </text>
    </comment>
    <comment ref="A61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20821</t>
        </r>
      </text>
    </comment>
    <comment ref="A61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20824</t>
        </r>
      </text>
    </comment>
    <comment ref="A64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21002</t>
        </r>
      </text>
    </comment>
    <comment ref="A65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21003</t>
        </r>
      </text>
    </comment>
    <comment ref="A66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21004</t>
        </r>
      </text>
    </comment>
    <comment ref="A67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21006</t>
        </r>
      </text>
    </comment>
    <comment ref="A67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21007</t>
        </r>
      </text>
    </comment>
    <comment ref="A68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21011</t>
        </r>
      </text>
    </comment>
    <comment ref="A68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21012</t>
        </r>
      </text>
    </comment>
    <comment ref="A68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21013</t>
        </r>
      </text>
    </comment>
    <comment ref="A69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21014</t>
        </r>
      </text>
    </comment>
    <comment ref="A69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21015</t>
        </r>
      </text>
    </comment>
    <comment ref="A78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212</t>
        </r>
      </text>
    </comment>
    <comment ref="A78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21201</t>
        </r>
      </text>
    </comment>
    <comment ref="A80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213</t>
        </r>
      </text>
    </comment>
    <comment ref="A80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21301</t>
        </r>
      </text>
    </comment>
    <comment ref="A90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21306</t>
        </r>
      </text>
    </comment>
    <comment ref="A90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21307</t>
        </r>
      </text>
    </comment>
    <comment ref="A91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21308</t>
        </r>
      </text>
    </comment>
    <comment ref="A105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21599</t>
        </r>
      </text>
    </comment>
    <comment ref="A105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216</t>
        </r>
      </text>
    </comment>
    <comment ref="A110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220</t>
        </r>
      </text>
    </comment>
    <comment ref="A112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22002</t>
        </r>
      </text>
    </comment>
    <comment ref="A1140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22003</t>
        </r>
      </text>
    </comment>
    <comment ref="A114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22005</t>
        </r>
      </text>
    </comment>
    <comment ref="A116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221</t>
        </r>
      </text>
    </comment>
    <comment ref="A117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22102</t>
        </r>
      </text>
    </comment>
    <comment ref="A117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22103</t>
        </r>
      </text>
    </comment>
    <comment ref="A118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222</t>
        </r>
      </text>
    </comment>
    <comment ref="A118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22201</t>
        </r>
      </text>
    </comment>
    <comment ref="A119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22202</t>
        </r>
      </text>
    </comment>
    <comment ref="A1213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22203</t>
        </r>
      </text>
    </comment>
    <comment ref="A1218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22204</t>
        </r>
      </text>
    </comment>
    <comment ref="A1224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22205</t>
        </r>
      </text>
    </comment>
    <comment ref="A1237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22401</t>
        </r>
      </text>
    </comment>
    <comment ref="A124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22402</t>
        </r>
      </text>
    </comment>
    <comment ref="A1255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22403</t>
        </r>
      </text>
    </comment>
    <comment ref="A1261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22404</t>
        </r>
      </text>
    </comment>
    <comment ref="A1269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22405</t>
        </r>
      </text>
    </comment>
    <comment ref="A1282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22406</t>
        </r>
      </text>
    </comment>
    <comment ref="A1286" authorId="0">
      <text>
        <r>
          <rPr>
            <b/>
            <sz val="9"/>
            <color indexed="81"/>
            <rFont val="宋体"/>
            <family val="3"/>
            <charset val="134"/>
          </rPr>
          <t>李欢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22407</t>
        </r>
      </text>
    </comment>
  </commentList>
</comments>
</file>

<file path=xl/sharedStrings.xml><?xml version="1.0" encoding="utf-8"?>
<sst xmlns="http://schemas.openxmlformats.org/spreadsheetml/2006/main" count="5213" uniqueCount="1966">
  <si>
    <t>单位：万元</t>
  </si>
  <si>
    <t>项目</t>
  </si>
  <si>
    <t>上年决算（执行)数</t>
  </si>
  <si>
    <t>预算数</t>
  </si>
  <si>
    <t>一、税收收入</t>
  </si>
  <si>
    <t xml:space="preserve">    增值税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</si>
  <si>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</si>
  <si>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</si>
  <si>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</si>
  <si>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</si>
  <si>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</si>
  <si>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</si>
  <si>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</si>
  <si>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</si>
  <si>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</si>
  <si>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</si>
  <si>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</si>
  <si>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</si>
  <si>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</si>
  <si>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</si>
  <si>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</si>
  <si>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</si>
  <si>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</si>
  <si>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</si>
  <si>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</si>
  <si>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</si>
  <si>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</si>
  <si>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</si>
  <si>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</si>
  <si>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>表二</t>
    <phoneticPr fontId="2" type="noConversion"/>
  </si>
  <si>
    <t>本级收入合计</t>
  </si>
  <si>
    <t>转移性收入</t>
  </si>
  <si>
    <t xml:space="preserve">  上级补助收入</t>
  </si>
  <si>
    <t xml:space="preserve">    返还性收入</t>
  </si>
  <si>
    <t xml:space="preserve">      增值税税收返还收入</t>
  </si>
  <si>
    <t xml:space="preserve">      消费税税收返还收入</t>
  </si>
  <si>
    <t xml:space="preserve">    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</si>
  <si>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</si>
  <si>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</si>
  <si>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</si>
  <si>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</si>
  <si>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</si>
  <si>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</si>
  <si>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成品油税费改革转移支付补助收入</t>
  </si>
  <si>
    <t xml:space="preserve">      基层公检法司转移支付收入</t>
  </si>
  <si>
    <t xml:space="preserve">      城乡义务教育转移支付收入</t>
  </si>
  <si>
    <t xml:space="preserve">      基本养老金转移支付收入</t>
  </si>
  <si>
    <t xml:space="preserve">      农村综合改革转移支付收入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</si>
  <si>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</si>
  <si>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</si>
  <si>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</si>
  <si>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</si>
  <si>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</si>
  <si>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贫困地区转移支付收入</t>
  </si>
  <si>
    <t xml:space="preserve">      其他一般性转移支付收入</t>
  </si>
  <si>
    <t xml:space="preserve">    专项转移支付收入</t>
  </si>
  <si>
    <t xml:space="preserve">      一般公共服务</t>
  </si>
  <si>
    <t xml:space="preserve">      外交</t>
  </si>
  <si>
    <t xml:space="preserve">      国防</t>
  </si>
  <si>
    <t xml:space="preserve">      公共安全</t>
  </si>
  <si>
    <t xml:space="preserve">      教育</t>
  </si>
  <si>
    <t xml:space="preserve">      科学技术</t>
  </si>
  <si>
    <t xml:space="preserve">      文化体育与传媒</t>
  </si>
  <si>
    <t xml:space="preserve">      社会保障和就业</t>
  </si>
  <si>
    <t xml:space="preserve">      节能环保</t>
  </si>
  <si>
    <t xml:space="preserve">      城乡社区</t>
  </si>
  <si>
    <t xml:space="preserve">      农林水</t>
  </si>
  <si>
    <t xml:space="preserve">      交通运输</t>
  </si>
  <si>
    <t xml:space="preserve">      资源勘探信息等</t>
  </si>
  <si>
    <t xml:space="preserve">      商业服务业等</t>
  </si>
  <si>
    <t xml:space="preserve">      金融</t>
  </si>
  <si>
    <t xml:space="preserve">      住房保障</t>
  </si>
  <si>
    <t xml:space="preserve">      粮油物资储备</t>
  </si>
  <si>
    <t xml:space="preserve">      其他收入</t>
  </si>
  <si>
    <t xml:space="preserve">  上年结余收入</t>
  </si>
  <si>
    <t xml:space="preserve">  调入资金</t>
  </si>
  <si>
    <t xml:space="preserve">  接受其他地区援助收入</t>
  </si>
  <si>
    <t>收入总计</t>
  </si>
  <si>
    <t>表一</t>
    <phoneticPr fontId="2" type="noConversion"/>
  </si>
  <si>
    <t>一、一般公共服务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</si>
  <si>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</si>
  <si>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</si>
  <si>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</si>
  <si>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</si>
  <si>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</si>
  <si>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</si>
  <si>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</si>
  <si>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</si>
  <si>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</si>
  <si>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</si>
  <si>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</si>
  <si>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</si>
  <si>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</si>
  <si>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</si>
  <si>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</si>
  <si>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</si>
  <si>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</si>
  <si>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  专项服务</t>
  </si>
  <si>
    <t xml:space="preserve">      专项业务活动</t>
  </si>
  <si>
    <t xml:space="preserve">      政务公开审批</t>
  </si>
  <si>
    <t xml:space="preserve">      信访事务</t>
  </si>
  <si>
    <t xml:space="preserve">      参事事务</t>
  </si>
  <si>
    <t xml:space="preserve">      其他政府办公厅（室）及相关机构事务支出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</si>
  <si>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</si>
  <si>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</si>
  <si>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</si>
  <si>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</si>
  <si>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</si>
  <si>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</si>
  <si>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应对气象变化管理事务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</si>
  <si>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</si>
  <si>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</si>
  <si>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</si>
  <si>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</si>
  <si>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</si>
  <si>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</si>
  <si>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</si>
  <si>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</si>
  <si>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</si>
  <si>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</si>
  <si>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</si>
  <si>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</si>
  <si>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</si>
  <si>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</si>
  <si>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</si>
  <si>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</si>
  <si>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税务办案</t>
  </si>
  <si>
    <t xml:space="preserve">      税务登记证及发票管理</t>
  </si>
  <si>
    <t xml:space="preserve">      代扣代收代征税款手续费</t>
  </si>
  <si>
    <t xml:space="preserve">      税务宣传</t>
  </si>
  <si>
    <t xml:space="preserve">      协税护税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</si>
  <si>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</si>
  <si>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</si>
  <si>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</si>
  <si>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</si>
  <si>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</si>
  <si>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</si>
  <si>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收费业务</t>
  </si>
  <si>
    <t xml:space="preserve">      缉私办案</t>
  </si>
  <si>
    <t xml:space="preserve">      其他海关事务支出</t>
  </si>
  <si>
    <t xml:space="preserve">    人力资源事务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</si>
  <si>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</si>
  <si>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</si>
  <si>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</si>
  <si>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</si>
  <si>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  其他人力资源事务支出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</si>
  <si>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</si>
  <si>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</si>
  <si>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</si>
  <si>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中央巡视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</si>
  <si>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</si>
  <si>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</si>
  <si>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</si>
  <si>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</si>
  <si>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</si>
  <si>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</si>
  <si>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</si>
  <si>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</si>
  <si>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</si>
  <si>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</si>
  <si>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国家知识产权战略</t>
  </si>
  <si>
    <t xml:space="preserve">      专利试点和产业化推进</t>
  </si>
  <si>
    <t xml:space="preserve">      专利执法</t>
  </si>
  <si>
    <t xml:space="preserve">      国际组织专项活动</t>
  </si>
  <si>
    <t xml:space="preserve">      知识产权宏观管理</t>
  </si>
  <si>
    <t xml:space="preserve">      其他知识产权事务支出</t>
  </si>
  <si>
    <t xml:space="preserve">    民族事务</t>
  </si>
  <si>
    <t xml:space="preserve">      民族工作专项</t>
  </si>
  <si>
    <t xml:space="preserve">      其他民族事务支出</t>
  </si>
  <si>
    <t xml:space="preserve">      港澳事务</t>
  </si>
  <si>
    <t xml:space="preserve">      台湾事务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</si>
  <si>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</si>
  <si>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</si>
  <si>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</si>
  <si>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</si>
  <si>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</si>
  <si>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</si>
  <si>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其他群众团体事务支出</t>
  </si>
  <si>
    <t xml:space="preserve">    党委办公厅（室）及相关机构事务</t>
  </si>
  <si>
    <t xml:space="preserve">      专项业务</t>
  </si>
  <si>
    <t xml:space="preserve">      其他党委办公厅（室）及相关机构事务支出</t>
  </si>
  <si>
    <t xml:space="preserve">    组织事务</t>
  </si>
  <si>
    <t xml:space="preserve">    宣传事务</t>
  </si>
  <si>
    <t xml:space="preserve">      其他宣传事务支出</t>
  </si>
  <si>
    <t xml:space="preserve">    统战事务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</si>
  <si>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</si>
  <si>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</si>
  <si>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</si>
  <si>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</si>
  <si>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</si>
  <si>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其他一般公共服务支出</t>
  </si>
  <si>
    <t xml:space="preserve">      国家赔偿费用支出</t>
  </si>
  <si>
    <t>二、外交支出</t>
  </si>
  <si>
    <t xml:space="preserve">    对外合作与交流</t>
  </si>
  <si>
    <t xml:space="preserve">    其他外交支出</t>
  </si>
  <si>
    <t>三、国防支出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</si>
  <si>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</si>
  <si>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</si>
  <si>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</si>
  <si>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</si>
  <si>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</si>
  <si>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国防教育</t>
  </si>
  <si>
    <t xml:space="preserve">      预备役部队</t>
  </si>
  <si>
    <t xml:space="preserve">      民兵</t>
  </si>
  <si>
    <t xml:space="preserve">      其他国防动员支出</t>
  </si>
  <si>
    <t xml:space="preserve">    其他国防支出</t>
  </si>
  <si>
    <t>四、公共安全支出</t>
  </si>
  <si>
    <t xml:space="preserve">    公安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</si>
  <si>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</si>
  <si>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</si>
  <si>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</si>
  <si>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</si>
  <si>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</si>
  <si>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</si>
  <si>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</si>
  <si>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</si>
  <si>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</si>
  <si>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</si>
  <si>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</si>
  <si>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</si>
  <si>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</si>
  <si>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</si>
  <si>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律师公证管理</t>
  </si>
  <si>
    <t xml:space="preserve">      法律援助</t>
  </si>
  <si>
    <t xml:space="preserve">      仲裁</t>
  </si>
  <si>
    <t xml:space="preserve">      社区矫正</t>
  </si>
  <si>
    <t xml:space="preserve">      司法鉴定</t>
  </si>
  <si>
    <t xml:space="preserve">      其他司法支出</t>
  </si>
  <si>
    <t xml:space="preserve">    监狱</t>
  </si>
  <si>
    <t xml:space="preserve">      犯人生活</t>
  </si>
  <si>
    <t xml:space="preserve">      犯人改造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</si>
  <si>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</si>
  <si>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</si>
  <si>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</si>
  <si>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</si>
  <si>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</si>
  <si>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</si>
  <si>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</si>
  <si>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</si>
  <si>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</si>
  <si>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</si>
  <si>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</si>
  <si>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</si>
  <si>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其他缉私警察支出</t>
  </si>
  <si>
    <t>五、教育支出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</si>
  <si>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</si>
  <si>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</si>
  <si>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</si>
  <si>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</si>
  <si>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</si>
  <si>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</si>
  <si>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</si>
  <si>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</si>
  <si>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化解农村义务教育债务支出</t>
  </si>
  <si>
    <t xml:space="preserve">      化解普通高中债务支出</t>
  </si>
  <si>
    <t xml:space="preserve">      其他普通教育支出</t>
  </si>
  <si>
    <t xml:space="preserve">    职业教育</t>
  </si>
  <si>
    <t xml:space="preserve">      初等职业教育</t>
  </si>
  <si>
    <t xml:space="preserve">      中专教育</t>
  </si>
  <si>
    <t xml:space="preserve">      技校教育</t>
  </si>
  <si>
    <t xml:space="preserve">      职业高中教育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</si>
  <si>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</si>
  <si>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</si>
  <si>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</si>
  <si>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</si>
  <si>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</si>
  <si>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</si>
  <si>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</si>
  <si>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</si>
  <si>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</si>
  <si>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</si>
  <si>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</si>
  <si>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</si>
  <si>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</si>
  <si>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其他留学教育支出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</si>
  <si>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</si>
  <si>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</si>
  <si>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</si>
  <si>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</si>
  <si>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</si>
  <si>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</si>
  <si>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</si>
  <si>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</si>
  <si>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</si>
  <si>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</si>
  <si>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</si>
  <si>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</si>
  <si>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</si>
  <si>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</si>
  <si>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</si>
  <si>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</si>
  <si>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其他教育支出</t>
  </si>
  <si>
    <t>六、科学技术支出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</si>
  <si>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</si>
  <si>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</si>
  <si>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</si>
  <si>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</si>
  <si>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重点基础研究规划</t>
  </si>
  <si>
    <t xml:space="preserve">      自然科学基金</t>
  </si>
  <si>
    <t xml:space="preserve">      重点实验室及相关设施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</si>
  <si>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</si>
  <si>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</si>
  <si>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</si>
  <si>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</si>
  <si>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</si>
  <si>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</si>
  <si>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</si>
  <si>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</si>
  <si>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</si>
  <si>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</si>
  <si>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应用技术研究与开发</t>
  </si>
  <si>
    <t xml:space="preserve">      产业技术研究与开发</t>
  </si>
  <si>
    <t xml:space="preserve">      科技成果转化与扩散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</si>
  <si>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</si>
  <si>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</si>
  <si>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</si>
  <si>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</si>
  <si>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</si>
  <si>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</si>
  <si>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</si>
  <si>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</si>
  <si>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</si>
  <si>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</si>
  <si>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</si>
  <si>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</si>
  <si>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</si>
  <si>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</si>
  <si>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</si>
  <si>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</si>
  <si>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</si>
  <si>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</si>
  <si>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</si>
  <si>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</si>
  <si>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</si>
  <si>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</si>
  <si>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</si>
  <si>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</si>
  <si>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</si>
  <si>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</si>
  <si>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</si>
  <si>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</si>
  <si>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</si>
  <si>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</si>
  <si>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</si>
  <si>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</si>
  <si>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文化创作与保护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</si>
  <si>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</si>
  <si>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</si>
  <si>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</si>
  <si>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</si>
  <si>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</si>
  <si>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</si>
  <si>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</si>
  <si>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</si>
  <si>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</si>
  <si>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</si>
  <si>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</si>
  <si>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</si>
  <si>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</si>
  <si>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  广播</t>
  </si>
  <si>
    <t xml:space="preserve">      电视</t>
  </si>
  <si>
    <t xml:space="preserve">    其他文化体育与传媒支出</t>
  </si>
  <si>
    <t xml:space="preserve">      宣传文化发展专项支出</t>
  </si>
  <si>
    <t xml:space="preserve">      文化产业发展专项支出</t>
  </si>
  <si>
    <t xml:space="preserve">      其他文化体育与传媒支出</t>
  </si>
  <si>
    <t>八、社会保障和就业支出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</si>
  <si>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</si>
  <si>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</si>
  <si>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</si>
  <si>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</si>
  <si>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</si>
  <si>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</si>
  <si>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</si>
  <si>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</si>
  <si>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</si>
  <si>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其他人力资源和社会保障管理事务支出</t>
  </si>
  <si>
    <t xml:space="preserve">    民政管理事务</t>
  </si>
  <si>
    <t xml:space="preserve">      民间组织管理</t>
  </si>
  <si>
    <t xml:space="preserve">      行政区划和地名管理</t>
  </si>
  <si>
    <t xml:space="preserve">      基层政权和社区建设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</si>
  <si>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</si>
  <si>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</si>
  <si>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</si>
  <si>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行政事业单位离退休</t>
  </si>
  <si>
    <t xml:space="preserve">      归口管理的行政单位离退休</t>
  </si>
  <si>
    <t xml:space="preserve">      事业单位离退休</t>
  </si>
  <si>
    <t xml:space="preserve">      离退休人员管理机构</t>
  </si>
  <si>
    <t xml:space="preserve">      未归口管理的行政单位离退休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</si>
  <si>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</si>
  <si>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</si>
  <si>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</si>
  <si>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其他行政事业单位离退休支出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</si>
  <si>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</si>
  <si>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</si>
  <si>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</si>
  <si>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</si>
  <si>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</si>
  <si>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</si>
  <si>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</si>
  <si>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</si>
  <si>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</si>
  <si>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</si>
  <si>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</si>
  <si>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</si>
  <si>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</si>
  <si>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</si>
  <si>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</si>
  <si>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</si>
  <si>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</si>
  <si>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</si>
  <si>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优抚事业单位支出</t>
  </si>
  <si>
    <t xml:space="preserve">      义务兵优待</t>
  </si>
  <si>
    <t xml:space="preserve">      农村籍退役士兵老年生活补助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</si>
  <si>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</si>
  <si>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</si>
  <si>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</si>
  <si>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</si>
  <si>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</si>
  <si>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</si>
  <si>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</si>
  <si>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</si>
  <si>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</si>
  <si>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</si>
  <si>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假肢矫形</t>
  </si>
  <si>
    <t xml:space="preserve">      殡葬</t>
  </si>
  <si>
    <t xml:space="preserve">      社会福利事业单位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</si>
  <si>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</si>
  <si>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</si>
  <si>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</si>
  <si>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</si>
  <si>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</si>
  <si>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</si>
  <si>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</si>
  <si>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</si>
  <si>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</si>
  <si>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</si>
  <si>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</si>
  <si>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</si>
  <si>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</si>
  <si>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</si>
  <si>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</si>
  <si>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</si>
  <si>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</si>
  <si>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</si>
  <si>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</si>
  <si>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</si>
  <si>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</si>
  <si>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</si>
  <si>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</si>
  <si>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</si>
  <si>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</si>
  <si>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</si>
  <si>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</si>
  <si>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</si>
  <si>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</si>
  <si>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</si>
  <si>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财政对生育保险基金的补助</t>
  </si>
  <si>
    <t xml:space="preserve">      其他财政对社会保险基金的补助</t>
  </si>
  <si>
    <t xml:space="preserve">    其他社会保障和就业支出</t>
  </si>
  <si>
    <t xml:space="preserve">    公立医院</t>
  </si>
  <si>
    <t xml:space="preserve">      综合医院</t>
  </si>
  <si>
    <t xml:space="preserve">      中医（民族）医院</t>
  </si>
  <si>
    <t xml:space="preserve">      传染病医院</t>
  </si>
  <si>
    <t xml:space="preserve">      职业病防治医院</t>
  </si>
  <si>
    <t xml:space="preserve">      精神病医院</t>
  </si>
  <si>
    <t xml:space="preserve">      妇产医院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</si>
  <si>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</si>
  <si>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</si>
  <si>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</si>
  <si>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</si>
  <si>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</si>
  <si>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</si>
  <si>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</si>
  <si>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</si>
  <si>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</si>
  <si>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</si>
  <si>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</si>
  <si>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</si>
  <si>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</si>
  <si>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</si>
  <si>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</si>
  <si>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</si>
  <si>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</si>
  <si>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</si>
  <si>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</si>
  <si>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</si>
  <si>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</si>
  <si>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</si>
  <si>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</si>
  <si>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中医（民族医）药专项</t>
  </si>
  <si>
    <t xml:space="preserve">      其他中医药支出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</si>
  <si>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</si>
  <si>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</si>
  <si>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</si>
  <si>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</si>
  <si>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</si>
  <si>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</si>
  <si>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</si>
  <si>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</si>
  <si>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</si>
  <si>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</si>
  <si>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</si>
  <si>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</si>
  <si>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</si>
  <si>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</si>
  <si>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</si>
  <si>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</si>
  <si>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</si>
  <si>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</si>
  <si>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</si>
  <si>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>十、节能环保支出</t>
  </si>
  <si>
    <t xml:space="preserve">    环境保护管理事务</t>
  </si>
  <si>
    <t xml:space="preserve">      环境保护法规、规划及标准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</si>
  <si>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</si>
  <si>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</si>
  <si>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</si>
  <si>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</si>
  <si>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</si>
  <si>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</si>
  <si>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</si>
  <si>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</si>
  <si>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</si>
  <si>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</si>
  <si>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</si>
  <si>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</si>
  <si>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</si>
  <si>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</si>
  <si>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</si>
  <si>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</si>
  <si>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自然保护区</t>
  </si>
  <si>
    <t xml:space="preserve">      生物及物种资源保护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</si>
  <si>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</si>
  <si>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</si>
  <si>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</si>
  <si>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</si>
  <si>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</si>
  <si>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</t>
  </si>
  <si>
    <t xml:space="preserve">      其他天然林保护支出</t>
  </si>
  <si>
    <t xml:space="preserve">    退耕还林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</si>
  <si>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</si>
  <si>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</si>
  <si>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</si>
  <si>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</si>
  <si>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</si>
  <si>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</si>
  <si>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</si>
  <si>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</si>
  <si>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</si>
  <si>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</si>
  <si>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</si>
  <si>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</si>
  <si>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能源节约利用</t>
  </si>
  <si>
    <t xml:space="preserve">    污染减排</t>
  </si>
  <si>
    <t xml:space="preserve">      其他污染减排支出</t>
  </si>
  <si>
    <t xml:space="preserve">    可再生能源</t>
  </si>
  <si>
    <t xml:space="preserve">    循环经济</t>
  </si>
  <si>
    <t xml:space="preserve">    能源管理事务</t>
  </si>
  <si>
    <t xml:space="preserve">      能源预测预警</t>
  </si>
  <si>
    <t xml:space="preserve">      能源战略规划与实施</t>
  </si>
  <si>
    <t xml:space="preserve">      能源科技装备</t>
  </si>
  <si>
    <t xml:space="preserve">      能源行业管理</t>
  </si>
  <si>
    <t xml:space="preserve">      能源管理</t>
  </si>
  <si>
    <t xml:space="preserve">      石油储备发展管理</t>
  </si>
  <si>
    <t xml:space="preserve">      能源调查</t>
  </si>
  <si>
    <t xml:space="preserve">      农村电网建设</t>
  </si>
  <si>
    <t xml:space="preserve">      其他能源管理事务支出</t>
  </si>
  <si>
    <t xml:space="preserve">    其他节能环保支出</t>
  </si>
  <si>
    <t>十一、城乡社区支出</t>
  </si>
  <si>
    <t xml:space="preserve">        行政运行</t>
  </si>
  <si>
    <t xml:space="preserve">        一般行政管理事务</t>
  </si>
  <si>
    <t xml:space="preserve">        机关服务</t>
  </si>
  <si>
    <t>十二、农林水支出</t>
  </si>
  <si>
    <t xml:space="preserve">      农业</t>
  </si>
  <si>
    <t xml:space="preserve">        事业运行</t>
  </si>
  <si>
    <t xml:space="preserve">        农垦运行</t>
  </si>
  <si>
    <t xml:space="preserve">        科技转化与推广服务</t>
  </si>
  <si>
    <t xml:space="preserve">        病虫害控制</t>
  </si>
  <si>
    <t xml:space="preserve">        农产品质量安全</t>
  </si>
  <si>
    <t xml:space="preserve">        执法监管</t>
  </si>
  <si>
    <t xml:space="preserve">        统计监测与信息服务</t>
  </si>
  <si>
    <t xml:space="preserve">        农业行业业务管理</t>
  </si>
  <si>
    <t xml:space="preserve">        对外交流与合作</t>
  </si>
  <si>
    <t xml:space="preserve">        农业生产支持补贴</t>
  </si>
  <si>
    <t xml:space="preserve">        农业组织化与产业化经营</t>
  </si>
  <si>
    <t xml:space="preserve">        农产品加工与促销</t>
  </si>
  <si>
    <t xml:space="preserve">        农村公益事业</t>
  </si>
  <si>
    <t xml:space="preserve">        农业资源保护修复与利用</t>
  </si>
  <si>
    <t xml:space="preserve">        农村道路建设</t>
  </si>
  <si>
    <t xml:space="preserve">        成品油价格改革对渔业的补贴</t>
  </si>
  <si>
    <t xml:space="preserve">        对高校毕业生到基层任职补助</t>
  </si>
  <si>
    <t xml:space="preserve">        森林培育</t>
  </si>
  <si>
    <t xml:space="preserve">        森林资源管理</t>
  </si>
  <si>
    <t xml:space="preserve">        森林生态效益补偿</t>
  </si>
  <si>
    <t xml:space="preserve">        动植物保护</t>
  </si>
  <si>
    <t xml:space="preserve">        湿地保护</t>
  </si>
  <si>
    <t xml:space="preserve">        防沙治沙</t>
  </si>
  <si>
    <t xml:space="preserve">        信息管理</t>
  </si>
  <si>
    <t xml:space="preserve">        林区公共支出</t>
  </si>
  <si>
    <t xml:space="preserve">        成品油价格改革对林业的补贴</t>
  </si>
  <si>
    <t xml:space="preserve">        其他林业支出</t>
  </si>
  <si>
    <t xml:space="preserve">      水利</t>
  </si>
  <si>
    <t xml:space="preserve">        水利行业业务管理</t>
  </si>
  <si>
    <t xml:space="preserve">        水利工程建设</t>
  </si>
  <si>
    <t xml:space="preserve">        水利工程运行与维护</t>
  </si>
  <si>
    <t xml:space="preserve">        长江黄河等流域管理</t>
  </si>
  <si>
    <t xml:space="preserve">        水利前期工作</t>
  </si>
  <si>
    <t xml:space="preserve">        水利执法监督</t>
  </si>
  <si>
    <t xml:space="preserve">        水土保持</t>
  </si>
  <si>
    <t xml:space="preserve">        水资源节约管理与保护</t>
  </si>
  <si>
    <t xml:space="preserve">        水质监测</t>
  </si>
  <si>
    <t xml:space="preserve">        水文测报</t>
  </si>
  <si>
    <t xml:space="preserve">        防汛</t>
  </si>
  <si>
    <t xml:space="preserve">        抗旱</t>
  </si>
  <si>
    <t xml:space="preserve">        农田水利</t>
  </si>
  <si>
    <t xml:space="preserve">        水利技术推广</t>
  </si>
  <si>
    <t xml:space="preserve">        国际河流治理与管理</t>
  </si>
  <si>
    <t xml:space="preserve">        江河湖库水系综合整治</t>
  </si>
  <si>
    <t xml:space="preserve">        大中型水库移民后期扶持专项支出</t>
  </si>
  <si>
    <t xml:space="preserve">        水利安全监督</t>
  </si>
  <si>
    <t xml:space="preserve">        水利建设移民支出</t>
  </si>
  <si>
    <t xml:space="preserve">        农村人畜饮水</t>
  </si>
  <si>
    <t xml:space="preserve">        其他水利支出</t>
  </si>
  <si>
    <t xml:space="preserve">      南水北调</t>
  </si>
  <si>
    <t xml:space="preserve">        南水北调工程建设</t>
  </si>
  <si>
    <t xml:space="preserve">        政策研究与信息管理</t>
  </si>
  <si>
    <t xml:space="preserve">        工程稽查</t>
  </si>
  <si>
    <t xml:space="preserve">        前期工作</t>
  </si>
  <si>
    <t xml:space="preserve">        南水北调技术推广</t>
  </si>
  <si>
    <t xml:space="preserve">        环境、移民及水资源管理与保护</t>
  </si>
  <si>
    <t xml:space="preserve">        其他南水北调支出</t>
  </si>
  <si>
    <t xml:space="preserve">      扶贫</t>
  </si>
  <si>
    <t xml:space="preserve">        农村基础设施建设</t>
  </si>
  <si>
    <t xml:space="preserve">        生产发展</t>
  </si>
  <si>
    <t xml:space="preserve">        社会发展</t>
  </si>
  <si>
    <t xml:space="preserve">        扶贫贷款奖补和贴息</t>
  </si>
  <si>
    <t xml:space="preserve">        扶贫事业机构</t>
  </si>
  <si>
    <t xml:space="preserve">        其他扶贫支出</t>
  </si>
  <si>
    <t xml:space="preserve">      农业综合开发</t>
  </si>
  <si>
    <t xml:space="preserve">        机构运行</t>
  </si>
  <si>
    <t xml:space="preserve">        土地治理</t>
  </si>
  <si>
    <t xml:space="preserve">        其他农业综合开发支出</t>
  </si>
  <si>
    <t xml:space="preserve">      农村综合改革</t>
  </si>
  <si>
    <t xml:space="preserve">        对村级一事一议的补助</t>
  </si>
  <si>
    <t xml:space="preserve">        国有农场办社会职能改革补助</t>
  </si>
  <si>
    <t xml:space="preserve">        对村民委员会和村党支部的补助</t>
  </si>
  <si>
    <t xml:space="preserve">        对村集体经济组织的补助</t>
  </si>
  <si>
    <t xml:space="preserve">        农村综合改革示范试点补助</t>
  </si>
  <si>
    <t xml:space="preserve">        其他农村综合改革支出</t>
  </si>
  <si>
    <t xml:space="preserve">      普惠金融发展支出</t>
  </si>
  <si>
    <t xml:space="preserve">        支持农村金融机构</t>
  </si>
  <si>
    <t xml:space="preserve">        涉农贷款增量奖励</t>
  </si>
  <si>
    <t xml:space="preserve">        农业保险保费补贴</t>
  </si>
  <si>
    <t xml:space="preserve">        创业担保贷款贴息</t>
  </si>
  <si>
    <t xml:space="preserve">        补充创业担保贷款基金</t>
  </si>
  <si>
    <t xml:space="preserve">        其他普惠金融发展支出</t>
  </si>
  <si>
    <t xml:space="preserve">      目标价格补贴</t>
  </si>
  <si>
    <t xml:space="preserve">        棉花目标价格补贴</t>
  </si>
  <si>
    <t xml:space="preserve">        其他目标价格补贴</t>
  </si>
  <si>
    <t xml:space="preserve">        化解其他公益性乡村债务支出</t>
  </si>
  <si>
    <t>十三、交通运输支出</t>
  </si>
  <si>
    <t xml:space="preserve">      公路水路运输</t>
  </si>
  <si>
    <t xml:space="preserve">        公路建设</t>
  </si>
  <si>
    <t xml:space="preserve">        公路养护</t>
  </si>
  <si>
    <t xml:space="preserve">        交通运输信息化建设</t>
  </si>
  <si>
    <t xml:space="preserve">        公路和运输安全</t>
  </si>
  <si>
    <t xml:space="preserve">        公路还贷专项</t>
  </si>
  <si>
    <t xml:space="preserve">        公路运输管理</t>
  </si>
  <si>
    <t xml:space="preserve">        公路和运输技术标准化建设</t>
  </si>
  <si>
    <t xml:space="preserve">        港口设施</t>
  </si>
  <si>
    <t xml:space="preserve">        航道维护</t>
  </si>
  <si>
    <t xml:space="preserve">        船舶检验</t>
  </si>
  <si>
    <t xml:space="preserve">        救助打捞</t>
  </si>
  <si>
    <t xml:space="preserve">        内河运输</t>
  </si>
  <si>
    <t xml:space="preserve">        远洋运输</t>
  </si>
  <si>
    <t xml:space="preserve">        海事管理</t>
  </si>
  <si>
    <t xml:space="preserve">        航标事业发展支出</t>
  </si>
  <si>
    <t xml:space="preserve">        水路运输管理支出</t>
  </si>
  <si>
    <t xml:space="preserve">        口岸建设</t>
  </si>
  <si>
    <t xml:space="preserve">        取消政府还贷二级公路收费专项支出</t>
  </si>
  <si>
    <t xml:space="preserve">        其他公路水路运输支出</t>
  </si>
  <si>
    <t xml:space="preserve">      铁路运输</t>
  </si>
  <si>
    <t xml:space="preserve">        铁路路网建设</t>
  </si>
  <si>
    <t xml:space="preserve">        铁路还贷专项</t>
  </si>
  <si>
    <t xml:space="preserve">        铁路安全</t>
  </si>
  <si>
    <t xml:space="preserve">        铁路专项运输</t>
  </si>
  <si>
    <t xml:space="preserve">        行业监管</t>
  </si>
  <si>
    <t xml:space="preserve">        其他铁路运输支出</t>
  </si>
  <si>
    <t xml:space="preserve">      民用航空运输</t>
  </si>
  <si>
    <t xml:space="preserve">        机场建设</t>
  </si>
  <si>
    <t xml:space="preserve">        空管系统建设</t>
  </si>
  <si>
    <t xml:space="preserve">        民航还贷专项支出</t>
  </si>
  <si>
    <t xml:space="preserve">        民用航空安全</t>
  </si>
  <si>
    <t xml:space="preserve">        民航专项运输</t>
  </si>
  <si>
    <t xml:space="preserve">        其他民用航空运输支出</t>
  </si>
  <si>
    <t xml:space="preserve">      成品油价格改革对交通运输的补贴</t>
  </si>
  <si>
    <t xml:space="preserve">        对城市公交的补贴</t>
  </si>
  <si>
    <t xml:space="preserve">        对农村道路客运的补贴</t>
  </si>
  <si>
    <t xml:space="preserve">        对出租车的补贴</t>
  </si>
  <si>
    <t xml:space="preserve">        成品油价格改革补贴其他支出</t>
  </si>
  <si>
    <t xml:space="preserve">      邮政业支出</t>
  </si>
  <si>
    <t xml:space="preserve">        邮政普遍服务与特殊服务</t>
  </si>
  <si>
    <t xml:space="preserve">        其他邮政业支出</t>
  </si>
  <si>
    <t xml:space="preserve">      车辆购置税支出</t>
  </si>
  <si>
    <t xml:space="preserve">        车辆购置税用于公路等基础设施建设支出</t>
  </si>
  <si>
    <t xml:space="preserve">        车辆购置税用于农村公路建设支出</t>
  </si>
  <si>
    <t xml:space="preserve">        车辆购置税用于老旧汽车报废更新补贴</t>
  </si>
  <si>
    <t xml:space="preserve">        车辆购置税其他支出</t>
  </si>
  <si>
    <t xml:space="preserve">      其他交通运输支出</t>
  </si>
  <si>
    <t xml:space="preserve">        公共交通运营补助</t>
  </si>
  <si>
    <t xml:space="preserve">        其他交通运输支出</t>
  </si>
  <si>
    <t>十四、资源勘探信息等支出</t>
  </si>
  <si>
    <t xml:space="preserve">      资源勘探开发</t>
  </si>
  <si>
    <t xml:space="preserve">        煤炭勘探开采和洗选</t>
  </si>
  <si>
    <t xml:space="preserve">        石油和天然气勘探开采</t>
  </si>
  <si>
    <t xml:space="preserve">        黑色金属矿勘探和采选</t>
  </si>
  <si>
    <t xml:space="preserve">        有色金属矿勘探和采选</t>
  </si>
  <si>
    <t xml:space="preserve">        非金属矿勘探和采选</t>
  </si>
  <si>
    <t xml:space="preserve">        其他资源勘探业支出</t>
  </si>
  <si>
    <t xml:space="preserve">      制造业</t>
  </si>
  <si>
    <t xml:space="preserve">        纺织业</t>
  </si>
  <si>
    <t xml:space="preserve">        医药制造业</t>
  </si>
  <si>
    <t xml:space="preserve">        非金属矿物制品业</t>
  </si>
  <si>
    <t xml:space="preserve">        通信设备、计算机及其他电子设备制造业</t>
  </si>
  <si>
    <t xml:space="preserve">        交通运输设备制造业</t>
  </si>
  <si>
    <t xml:space="preserve">        电气机械及器材制造业</t>
  </si>
  <si>
    <t xml:space="preserve">        工艺品及其他制造业</t>
  </si>
  <si>
    <t xml:space="preserve">        石油加工、炼焦及核燃料加工业</t>
  </si>
  <si>
    <t xml:space="preserve">        化学原料及化学制品制造业</t>
  </si>
  <si>
    <t xml:space="preserve">        黑色金属冶炼及压延加工业</t>
  </si>
  <si>
    <t xml:space="preserve">        有色金属冶炼及压延加工业</t>
  </si>
  <si>
    <t xml:space="preserve">        其他制造业支出</t>
  </si>
  <si>
    <t xml:space="preserve">      建筑业</t>
  </si>
  <si>
    <t xml:space="preserve">        其他建筑业支出</t>
  </si>
  <si>
    <t xml:space="preserve">      工业和信息产业监管</t>
  </si>
  <si>
    <t xml:space="preserve">        战备应急</t>
  </si>
  <si>
    <t xml:space="preserve">        信息安全建设</t>
  </si>
  <si>
    <t xml:space="preserve">        专用通信</t>
  </si>
  <si>
    <t xml:space="preserve">        无线电监管</t>
  </si>
  <si>
    <t xml:space="preserve">        工业和信息产业战略研究与标准制定</t>
  </si>
  <si>
    <t xml:space="preserve">        工业和信息产业支持</t>
  </si>
  <si>
    <t xml:space="preserve">        电子专项工程</t>
  </si>
  <si>
    <t xml:space="preserve">        技术基础研究</t>
  </si>
  <si>
    <t xml:space="preserve">        其他工业和信息产业监管支出</t>
  </si>
  <si>
    <t xml:space="preserve">      国有资产监管</t>
  </si>
  <si>
    <t xml:space="preserve">        国有企业监事会专项</t>
  </si>
  <si>
    <t xml:space="preserve">        其他国有资产监管支出</t>
  </si>
  <si>
    <t xml:space="preserve">      支持中小企业发展和管理支出</t>
  </si>
  <si>
    <t xml:space="preserve">        科技型中小企业技术创新基金</t>
  </si>
  <si>
    <t xml:space="preserve">        中小企业发展专项</t>
  </si>
  <si>
    <t xml:space="preserve">        其他支持中小企业发展和管理支出</t>
  </si>
  <si>
    <t xml:space="preserve">      其他资源勘探信息等支出</t>
  </si>
  <si>
    <t xml:space="preserve">        黄金事务</t>
  </si>
  <si>
    <t xml:space="preserve">        技术改造支出</t>
  </si>
  <si>
    <t xml:space="preserve">        中药材扶持资金支出</t>
  </si>
  <si>
    <t xml:space="preserve">        重点产业振兴和技术改造项目贷款贴息</t>
  </si>
  <si>
    <t xml:space="preserve">        其他资源勘探信息等支出</t>
  </si>
  <si>
    <t>十五、商业服务业等支出</t>
  </si>
  <si>
    <t xml:space="preserve">      商业流通事务</t>
  </si>
  <si>
    <t xml:space="preserve">        食品流通安全补贴</t>
  </si>
  <si>
    <t xml:space="preserve">        市场监测及信息管理</t>
  </si>
  <si>
    <t xml:space="preserve">        民贸企业补贴</t>
  </si>
  <si>
    <t xml:space="preserve">        民贸民品贷款贴息</t>
  </si>
  <si>
    <t xml:space="preserve">        其他商业流通事务支出</t>
  </si>
  <si>
    <t xml:space="preserve">      涉外发展服务支出</t>
  </si>
  <si>
    <t xml:space="preserve">        外商投资环境建设补助资金</t>
  </si>
  <si>
    <t xml:space="preserve">        其他涉外发展服务支出</t>
  </si>
  <si>
    <t xml:space="preserve">      其他商业服务业等支出</t>
  </si>
  <si>
    <t xml:space="preserve">        服务业基础设施建设</t>
  </si>
  <si>
    <t>十六、金融支出</t>
  </si>
  <si>
    <t xml:space="preserve">      金融部门行政支出</t>
  </si>
  <si>
    <t xml:space="preserve">        安全防卫</t>
  </si>
  <si>
    <t xml:space="preserve">        金融部门其他行政支出</t>
  </si>
  <si>
    <t xml:space="preserve">      金融发展支出</t>
  </si>
  <si>
    <t xml:space="preserve">        补充资本金</t>
  </si>
  <si>
    <t xml:space="preserve">        风险基金补助</t>
  </si>
  <si>
    <t xml:space="preserve">        其他金融发展支出</t>
  </si>
  <si>
    <t xml:space="preserve">      其他金融支出</t>
  </si>
  <si>
    <t>十七、援助其他地区支出</t>
  </si>
  <si>
    <t xml:space="preserve">      医疗卫生</t>
  </si>
  <si>
    <t xml:space="preserve">      其他支出</t>
  </si>
  <si>
    <t xml:space="preserve">        土地资源调查</t>
  </si>
  <si>
    <t xml:space="preserve">        土地资源利用与保护</t>
  </si>
  <si>
    <t xml:space="preserve">        国土整治</t>
  </si>
  <si>
    <t xml:space="preserve">        土地资源储备支出</t>
  </si>
  <si>
    <t xml:space="preserve">        地质矿产资源利用与保护</t>
  </si>
  <si>
    <t xml:space="preserve">        地质转产项目财政贴息</t>
  </si>
  <si>
    <t xml:space="preserve">        国外风险勘查</t>
  </si>
  <si>
    <t xml:space="preserve">        地质勘查基金（周转金）支出</t>
  </si>
  <si>
    <t xml:space="preserve">      海洋管理事务</t>
  </si>
  <si>
    <t xml:space="preserve">        海域使用管理</t>
  </si>
  <si>
    <t xml:space="preserve">        海洋环境保护与监测</t>
  </si>
  <si>
    <t xml:space="preserve">        海洋调查评价</t>
  </si>
  <si>
    <t xml:space="preserve">        海洋权益维护</t>
  </si>
  <si>
    <t xml:space="preserve">        海洋执法监察</t>
  </si>
  <si>
    <t xml:space="preserve">        海洋防灾减灾</t>
  </si>
  <si>
    <t xml:space="preserve">        海洋卫星</t>
  </si>
  <si>
    <t xml:space="preserve">        极地考察</t>
  </si>
  <si>
    <t xml:space="preserve">        海洋矿产资源勘探研究</t>
  </si>
  <si>
    <t xml:space="preserve">        海港航标维护</t>
  </si>
  <si>
    <t xml:space="preserve">        海水淡化</t>
  </si>
  <si>
    <t xml:space="preserve">        无居民海岛使用金支出</t>
  </si>
  <si>
    <t xml:space="preserve">        海岛和海域保护</t>
  </si>
  <si>
    <t xml:space="preserve">        其他海洋管理事务支出</t>
  </si>
  <si>
    <t xml:space="preserve">      测绘事务</t>
  </si>
  <si>
    <t xml:space="preserve">        基础测绘</t>
  </si>
  <si>
    <t xml:space="preserve">        航空摄影</t>
  </si>
  <si>
    <t xml:space="preserve">        测绘工程建设</t>
  </si>
  <si>
    <t xml:space="preserve">        其他测绘事务支出</t>
  </si>
  <si>
    <t xml:space="preserve">      气象事务</t>
  </si>
  <si>
    <t xml:space="preserve">        气象事业机构</t>
  </si>
  <si>
    <t xml:space="preserve">        气象探测</t>
  </si>
  <si>
    <t xml:space="preserve">        气象信息传输及管理</t>
  </si>
  <si>
    <t xml:space="preserve">        气象预报预测</t>
  </si>
  <si>
    <t xml:space="preserve">        气象服务</t>
  </si>
  <si>
    <t xml:space="preserve">        气象装备保障维护</t>
  </si>
  <si>
    <t xml:space="preserve">        气象基础设施建设与维修</t>
  </si>
  <si>
    <t xml:space="preserve">        气象卫星</t>
  </si>
  <si>
    <t xml:space="preserve">        气象法规与标准</t>
  </si>
  <si>
    <t xml:space="preserve">        气象资金审计稽查</t>
  </si>
  <si>
    <t xml:space="preserve">        其他气象事务支出</t>
  </si>
  <si>
    <t>十九、住房保障支出</t>
  </si>
  <si>
    <t xml:space="preserve">      保障性安居工程支出</t>
  </si>
  <si>
    <t xml:space="preserve">        廉租住房</t>
  </si>
  <si>
    <t xml:space="preserve">        沉陷区治理</t>
  </si>
  <si>
    <t xml:space="preserve">        棚户区改造</t>
  </si>
  <si>
    <t xml:space="preserve">        少数民族地区游牧民定居工程</t>
  </si>
  <si>
    <t xml:space="preserve">        农村危房改造</t>
  </si>
  <si>
    <t xml:space="preserve">        公共租赁住房</t>
  </si>
  <si>
    <t xml:space="preserve">        保障性住房租金补贴</t>
  </si>
  <si>
    <t xml:space="preserve">        其他保障性安居工程支出</t>
  </si>
  <si>
    <t xml:space="preserve">      住房改革支出</t>
  </si>
  <si>
    <t xml:space="preserve">        住房公积金</t>
  </si>
  <si>
    <t xml:space="preserve">        提租补贴</t>
  </si>
  <si>
    <t xml:space="preserve">        购房补贴</t>
  </si>
  <si>
    <t xml:space="preserve">      城乡社区住宅</t>
  </si>
  <si>
    <t xml:space="preserve">        公有住房建设和维修改造支出</t>
  </si>
  <si>
    <t xml:space="preserve">        住房公积金管理</t>
  </si>
  <si>
    <t xml:space="preserve">        其他城乡社区住宅支出</t>
  </si>
  <si>
    <t>二十、粮油物资储备支出</t>
  </si>
  <si>
    <t xml:space="preserve">      粮油事务</t>
  </si>
  <si>
    <t xml:space="preserve">        粮食财务与审计支出</t>
  </si>
  <si>
    <t xml:space="preserve">        粮食信息统计</t>
  </si>
  <si>
    <t xml:space="preserve">        粮食专项业务活动</t>
  </si>
  <si>
    <t xml:space="preserve">        国家粮油差价补贴</t>
  </si>
  <si>
    <t xml:space="preserve">        粮食财务挂账利息补贴</t>
  </si>
  <si>
    <t xml:space="preserve">        粮食财务挂账消化款</t>
  </si>
  <si>
    <t xml:space="preserve">        处理陈化粮补贴</t>
  </si>
  <si>
    <t xml:space="preserve">        粮食风险基金</t>
  </si>
  <si>
    <t xml:space="preserve">        粮油市场调控专项资金</t>
  </si>
  <si>
    <t xml:space="preserve">        其他粮油事务支出</t>
  </si>
  <si>
    <t xml:space="preserve">      物资事务</t>
  </si>
  <si>
    <t xml:space="preserve">        铁路专用线</t>
  </si>
  <si>
    <t xml:space="preserve">        护库武警和民兵支出</t>
  </si>
  <si>
    <t xml:space="preserve">        物资保管与保养</t>
  </si>
  <si>
    <t xml:space="preserve">        专项贷款利息</t>
  </si>
  <si>
    <t xml:space="preserve">        物资转移</t>
  </si>
  <si>
    <t xml:space="preserve">        物资轮换</t>
  </si>
  <si>
    <t xml:space="preserve">        仓库建设</t>
  </si>
  <si>
    <t xml:space="preserve">        仓库安防</t>
  </si>
  <si>
    <t xml:space="preserve">        其他物资事务支出</t>
  </si>
  <si>
    <t xml:space="preserve">      能源储备</t>
  </si>
  <si>
    <t xml:space="preserve">        天然铀能源储备</t>
  </si>
  <si>
    <t xml:space="preserve">        煤炭储备</t>
  </si>
  <si>
    <t xml:space="preserve">      粮油储备</t>
  </si>
  <si>
    <t xml:space="preserve">        储备粮油差价补贴</t>
  </si>
  <si>
    <t xml:space="preserve">        储备粮（油）库建设</t>
  </si>
  <si>
    <t xml:space="preserve">        最低收购价政策支出</t>
  </si>
  <si>
    <t xml:space="preserve">        其他粮油储备支出</t>
  </si>
  <si>
    <t xml:space="preserve">      重要商品储备</t>
  </si>
  <si>
    <t xml:space="preserve">        棉花储备</t>
  </si>
  <si>
    <t xml:space="preserve">        食糖储备</t>
  </si>
  <si>
    <t xml:space="preserve">        肉类储备</t>
  </si>
  <si>
    <t xml:space="preserve">        化肥储备</t>
  </si>
  <si>
    <t xml:space="preserve">        农药储备</t>
  </si>
  <si>
    <t xml:space="preserve">        边销茶储备</t>
  </si>
  <si>
    <t xml:space="preserve">        羊毛储备</t>
  </si>
  <si>
    <t xml:space="preserve">        医药储备</t>
  </si>
  <si>
    <t xml:space="preserve">        食盐储备</t>
  </si>
  <si>
    <t xml:space="preserve">        战略物资储备</t>
  </si>
  <si>
    <t xml:space="preserve">        其他重要商品储备支出</t>
  </si>
  <si>
    <t xml:space="preserve">      地方政府一般债务付息支出</t>
  </si>
  <si>
    <t xml:space="preserve">        地方政府向外国政府借款付息支出</t>
  </si>
  <si>
    <t xml:space="preserve">        地方政府向国际组织借款付息支出</t>
  </si>
  <si>
    <t xml:space="preserve">        地方政府其他一般债务付息支出</t>
  </si>
  <si>
    <t xml:space="preserve">      地方政府一般债务发行费用支出</t>
  </si>
  <si>
    <t>二十四、其他支出</t>
  </si>
  <si>
    <t xml:space="preserve">        年初预留</t>
  </si>
  <si>
    <t xml:space="preserve">        其他支出</t>
  </si>
  <si>
    <t>支出合计</t>
    <phoneticPr fontId="2" type="noConversion"/>
  </si>
  <si>
    <t>表三</t>
    <phoneticPr fontId="2" type="noConversion"/>
  </si>
  <si>
    <t>本级支出合计</t>
  </si>
  <si>
    <t xml:space="preserve">  援助其他地区支出</t>
  </si>
  <si>
    <t>支出总计</t>
  </si>
  <si>
    <r>
      <t>项</t>
    </r>
    <r>
      <rPr>
        <b/>
        <sz val="12"/>
        <rFont val="宋体"/>
        <family val="3"/>
        <charset val="134"/>
      </rPr>
      <t>目</t>
    </r>
  </si>
  <si>
    <t>表六</t>
    <phoneticPr fontId="2" type="noConversion"/>
  </si>
  <si>
    <t>区划名称</t>
    <phoneticPr fontId="13" type="noConversion"/>
  </si>
  <si>
    <t>延津县</t>
    <phoneticPr fontId="13" type="noConversion"/>
  </si>
  <si>
    <t>表七</t>
    <phoneticPr fontId="13" type="noConversion"/>
  </si>
  <si>
    <t>单位：万元</t>
    <phoneticPr fontId="13" type="noConversion"/>
  </si>
  <si>
    <t>项    目</t>
    <phoneticPr fontId="13" type="noConversion"/>
  </si>
  <si>
    <t>因公出国（境）费用</t>
    <phoneticPr fontId="13" type="noConversion"/>
  </si>
  <si>
    <t>公务接待费</t>
    <phoneticPr fontId="13" type="noConversion"/>
  </si>
  <si>
    <t>公务用车购置及运行费</t>
    <phoneticPr fontId="13" type="noConversion"/>
  </si>
  <si>
    <t>其中：公务用车运行维护费</t>
    <phoneticPr fontId="13" type="noConversion"/>
  </si>
  <si>
    <t xml:space="preserve">      公务用车购置费</t>
    <phoneticPr fontId="13" type="noConversion"/>
  </si>
  <si>
    <t>合    计</t>
    <phoneticPr fontId="13" type="noConversion"/>
  </si>
  <si>
    <t>备注：按照党中央、国务院以及部门预算管理有关规定，“三公”经费包括因公出国（境）费、公务用车购置及运行费和公务接待费。（1）因公出国（境）费，指单位工作人员公务出国（境）的住宿费、差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公务用车改革保留一般公务用车和执法执勤用车。（3）公务接待费，指单位按规定开支的各类公务接待支出。</t>
    <phoneticPr fontId="13" type="noConversion"/>
  </si>
  <si>
    <t xml:space="preserve">增幅   </t>
    <phoneticPr fontId="13" type="noConversion"/>
  </si>
  <si>
    <t>表八</t>
    <phoneticPr fontId="13" type="noConversion"/>
  </si>
  <si>
    <t>科目编码</t>
  </si>
  <si>
    <t>类名称</t>
  </si>
  <si>
    <t>款名称</t>
  </si>
  <si>
    <t>工资福利支出</t>
  </si>
  <si>
    <t>对个人和家庭的补助支出</t>
  </si>
  <si>
    <t>公用经费支出</t>
  </si>
  <si>
    <t>类</t>
  </si>
  <si>
    <t>款</t>
  </si>
  <si>
    <t>项</t>
  </si>
  <si>
    <t>合计</t>
  </si>
  <si>
    <t>201小计</t>
  </si>
  <si>
    <t>01小计</t>
  </si>
  <si>
    <t>201</t>
  </si>
  <si>
    <t>01</t>
  </si>
  <si>
    <t>一般公共服务支出</t>
  </si>
  <si>
    <t>人大事务</t>
  </si>
  <si>
    <t>2010101  行政运行</t>
  </si>
  <si>
    <t>04</t>
  </si>
  <si>
    <t>2010104  人大会议</t>
  </si>
  <si>
    <t>07</t>
  </si>
  <si>
    <t>2010107  人大代表履职能力提升</t>
  </si>
  <si>
    <t>08</t>
  </si>
  <si>
    <t>2010108  代表工作</t>
  </si>
  <si>
    <t>02小计</t>
  </si>
  <si>
    <t>02</t>
  </si>
  <si>
    <t>政协事务</t>
  </si>
  <si>
    <t>2010201  行政运行</t>
  </si>
  <si>
    <t>2010204  政协会议</t>
  </si>
  <si>
    <t>05</t>
  </si>
  <si>
    <t>2010205  委员视察</t>
  </si>
  <si>
    <t>06</t>
  </si>
  <si>
    <t>2010206  参政议政</t>
  </si>
  <si>
    <t>50</t>
  </si>
  <si>
    <t>99</t>
  </si>
  <si>
    <t>2010299  其他政协事务支出</t>
  </si>
  <si>
    <t>03小计</t>
  </si>
  <si>
    <t>03</t>
  </si>
  <si>
    <t>政府办公厅（室）及相关机构事务</t>
  </si>
  <si>
    <t>2010301  行政运行</t>
  </si>
  <si>
    <t>2010308  信访事务</t>
  </si>
  <si>
    <t>2010350  事业运行</t>
  </si>
  <si>
    <t>04小计</t>
  </si>
  <si>
    <t>发展与改革事务</t>
  </si>
  <si>
    <t>2010401  行政运行</t>
  </si>
  <si>
    <t>2010450  事业运行</t>
  </si>
  <si>
    <t>05小计</t>
  </si>
  <si>
    <t>统计信息事务</t>
  </si>
  <si>
    <t>2010501  行政运行</t>
  </si>
  <si>
    <t>2010505  专项统计业务</t>
  </si>
  <si>
    <t>2010507  专项普查活动</t>
  </si>
  <si>
    <t>2010599  其他统计信息事务支出</t>
  </si>
  <si>
    <t>06小计</t>
  </si>
  <si>
    <t>财政事务</t>
  </si>
  <si>
    <t>2010601  行政运行</t>
  </si>
  <si>
    <t>07小计</t>
  </si>
  <si>
    <t>09</t>
  </si>
  <si>
    <t>税收事务</t>
  </si>
  <si>
    <t>08小计</t>
  </si>
  <si>
    <t>审计事务</t>
  </si>
  <si>
    <t>2010801  行政运行</t>
  </si>
  <si>
    <t>2010804  审计业务</t>
  </si>
  <si>
    <t>10小计</t>
  </si>
  <si>
    <t>10</t>
  </si>
  <si>
    <t>人力资源事务</t>
  </si>
  <si>
    <t>2011001  行政运行</t>
  </si>
  <si>
    <t>2011099  其他人力资源事务支出</t>
  </si>
  <si>
    <t>11小计</t>
  </si>
  <si>
    <t>11</t>
  </si>
  <si>
    <t>纪检监察事务</t>
  </si>
  <si>
    <t>2011101  行政运行</t>
  </si>
  <si>
    <t>2011104  大案要案查处</t>
  </si>
  <si>
    <t>2011199  其他纪检监察事务支出</t>
  </si>
  <si>
    <t>13小计</t>
  </si>
  <si>
    <t>13</t>
  </si>
  <si>
    <t>商贸事务</t>
  </si>
  <si>
    <t>2011301  行政运行</t>
  </si>
  <si>
    <t>2011308  招商引资</t>
  </si>
  <si>
    <t>2011350  事业运行</t>
  </si>
  <si>
    <t>17</t>
  </si>
  <si>
    <t>23小计</t>
  </si>
  <si>
    <t>23</t>
  </si>
  <si>
    <t>民族事务</t>
  </si>
  <si>
    <t>2012301  行政运行</t>
  </si>
  <si>
    <t>26小计</t>
  </si>
  <si>
    <t>26</t>
  </si>
  <si>
    <t>档案事务</t>
  </si>
  <si>
    <t>2012601  行政运行</t>
  </si>
  <si>
    <t>2012604  档案馆</t>
  </si>
  <si>
    <t>28小计</t>
  </si>
  <si>
    <t>28</t>
  </si>
  <si>
    <t>民主党派及工商联事务</t>
  </si>
  <si>
    <t>2012801  行政运行</t>
  </si>
  <si>
    <t>29小计</t>
  </si>
  <si>
    <t>29</t>
  </si>
  <si>
    <t>群众团体事务</t>
  </si>
  <si>
    <t>2012901  行政运行</t>
  </si>
  <si>
    <t>2012999  其他群众团体事务支出</t>
  </si>
  <si>
    <t>31小计</t>
  </si>
  <si>
    <t>31</t>
  </si>
  <si>
    <t>党委办公厅（室）及相关机构事务</t>
  </si>
  <si>
    <t>2013101  行政运行</t>
  </si>
  <si>
    <t>2013102  一般行政管理事务</t>
  </si>
  <si>
    <t>2013150  事业运行</t>
  </si>
  <si>
    <t>32小计</t>
  </si>
  <si>
    <t>32</t>
  </si>
  <si>
    <t>组织事务</t>
  </si>
  <si>
    <t>2013201  行政运行</t>
  </si>
  <si>
    <t>33小计</t>
  </si>
  <si>
    <t>33</t>
  </si>
  <si>
    <t>宣传事务</t>
  </si>
  <si>
    <t>2013301  行政运行</t>
  </si>
  <si>
    <t>2013302  一般行政管理事务</t>
  </si>
  <si>
    <t>34小计</t>
  </si>
  <si>
    <t>34</t>
  </si>
  <si>
    <t>统战事务</t>
  </si>
  <si>
    <t>2013401  行政运行</t>
  </si>
  <si>
    <t>2013499  其他统战事务支出</t>
  </si>
  <si>
    <t>36小计</t>
  </si>
  <si>
    <t>36</t>
  </si>
  <si>
    <t>其他共产党事务支出</t>
  </si>
  <si>
    <t>2013601  行政运行</t>
  </si>
  <si>
    <t>2013650  事业运行</t>
  </si>
  <si>
    <t>99小计</t>
  </si>
  <si>
    <t>其他一般公共服务支出</t>
  </si>
  <si>
    <t>2019999  其他一般公共服务支出</t>
  </si>
  <si>
    <t>203小计</t>
  </si>
  <si>
    <t>203</t>
  </si>
  <si>
    <t>国防支出</t>
  </si>
  <si>
    <t>国防动员</t>
  </si>
  <si>
    <t>2030607  民兵</t>
  </si>
  <si>
    <t>2030699  其他国防动员支出</t>
  </si>
  <si>
    <t>204小计</t>
  </si>
  <si>
    <t>204</t>
  </si>
  <si>
    <t>公共安全支出</t>
  </si>
  <si>
    <t>公安</t>
  </si>
  <si>
    <t>2040201  行政运行</t>
  </si>
  <si>
    <t>12</t>
  </si>
  <si>
    <t>2040299  其他公安支出</t>
  </si>
  <si>
    <t>检察</t>
  </si>
  <si>
    <t>2040401  行政运行</t>
  </si>
  <si>
    <t>2040499  其他检察支出</t>
  </si>
  <si>
    <t>法院</t>
  </si>
  <si>
    <t>2040501  行政运行</t>
  </si>
  <si>
    <t>2040599  其他法院支出</t>
  </si>
  <si>
    <t>司法</t>
  </si>
  <si>
    <t>2040601  行政运行</t>
  </si>
  <si>
    <t>2040604  基层司法业务</t>
  </si>
  <si>
    <t>2040607  法律援助</t>
  </si>
  <si>
    <t>2040610  社区矫正</t>
  </si>
  <si>
    <t>2040699  其他司法支出</t>
  </si>
  <si>
    <t>205小计</t>
  </si>
  <si>
    <t>205</t>
  </si>
  <si>
    <t>教育支出</t>
  </si>
  <si>
    <t>教育管理事务</t>
  </si>
  <si>
    <t>2050101  行政运行</t>
  </si>
  <si>
    <t>2050102  一般行政管理事务</t>
  </si>
  <si>
    <t>2050103  机关服务</t>
  </si>
  <si>
    <t>2050199  其他教育管理事务支出</t>
  </si>
  <si>
    <t>普通教育</t>
  </si>
  <si>
    <t>2050201  学前教育</t>
  </si>
  <si>
    <t>2050202  小学教育</t>
  </si>
  <si>
    <t>2050203  初中教育</t>
  </si>
  <si>
    <t>2050204  高中教育</t>
  </si>
  <si>
    <t>2050299  其他普通教育支出</t>
  </si>
  <si>
    <t>职业教育</t>
  </si>
  <si>
    <t>2050302  中专教育</t>
  </si>
  <si>
    <t>2050304  职业高中教育</t>
  </si>
  <si>
    <t>特殊教育</t>
  </si>
  <si>
    <t>2050701  特殊学校教育</t>
  </si>
  <si>
    <t>进修及培训</t>
  </si>
  <si>
    <t>2050801  教师进修</t>
  </si>
  <si>
    <t>2050802  干部教育</t>
  </si>
  <si>
    <t>09小计</t>
  </si>
  <si>
    <t>教育费附加安排的支出</t>
  </si>
  <si>
    <t>2050901  农村中小学校舍建设</t>
  </si>
  <si>
    <t>2050905  中等职业学校教学设施</t>
  </si>
  <si>
    <t>2050999  其他教育费附加安排的支出</t>
  </si>
  <si>
    <t>206小计</t>
  </si>
  <si>
    <t>206</t>
  </si>
  <si>
    <t>科学技术支出</t>
  </si>
  <si>
    <t>科学技术管理事务</t>
  </si>
  <si>
    <t>2060199  其他科学技术管理事务支出</t>
  </si>
  <si>
    <t>技术研究与开发</t>
  </si>
  <si>
    <t>2060402  应用技术研究与开发</t>
  </si>
  <si>
    <t>2060404  科技成果转化与扩散</t>
  </si>
  <si>
    <t>科技条件与服务</t>
  </si>
  <si>
    <t>2060502  技术创新服务体系</t>
  </si>
  <si>
    <t>科学技术普及</t>
  </si>
  <si>
    <t>2060702  科普活动</t>
  </si>
  <si>
    <t>2060799  其他科学技术普及支出</t>
  </si>
  <si>
    <t>其他科学技术支出</t>
  </si>
  <si>
    <t>2069901  科技奖励</t>
  </si>
  <si>
    <t>207小计</t>
  </si>
  <si>
    <t>207</t>
  </si>
  <si>
    <t>2070101  行政运行</t>
  </si>
  <si>
    <t>2070102  一般行政管理事务</t>
  </si>
  <si>
    <t>2070103  机关服务</t>
  </si>
  <si>
    <t>2070104  图书馆</t>
  </si>
  <si>
    <t>2070106  艺术表演场所</t>
  </si>
  <si>
    <t>2070107  艺术表演团体</t>
  </si>
  <si>
    <t>2070109  群众文化</t>
  </si>
  <si>
    <t>文物</t>
  </si>
  <si>
    <t>2070203  机关服务</t>
  </si>
  <si>
    <t>2070205  博物馆</t>
  </si>
  <si>
    <t>体育</t>
  </si>
  <si>
    <t>2070308  群众体育</t>
  </si>
  <si>
    <t>其他文化体育与传媒支出</t>
  </si>
  <si>
    <t>2079999  其他文化体育与传媒支出</t>
  </si>
  <si>
    <t>208小计</t>
  </si>
  <si>
    <t>208</t>
  </si>
  <si>
    <t>社会保障和就业支出</t>
  </si>
  <si>
    <t>人力资源和社会保障管理事务</t>
  </si>
  <si>
    <t>2080101  行政运行</t>
  </si>
  <si>
    <t>2080102  一般行政管理事务</t>
  </si>
  <si>
    <t>2080103  机关服务</t>
  </si>
  <si>
    <t>2080109  社会保险经办机构</t>
  </si>
  <si>
    <t>2080199  其他人力资源和社会保障管理事务支出</t>
  </si>
  <si>
    <t>民政管理事务</t>
  </si>
  <si>
    <t>2080201  行政运行</t>
  </si>
  <si>
    <t>2080203  机关服务</t>
  </si>
  <si>
    <t>2080299  其他民政管理事务支出</t>
  </si>
  <si>
    <t>行政事业单位离退休</t>
  </si>
  <si>
    <t>2080502  事业单位离退休</t>
  </si>
  <si>
    <t>2080505  机关事业单位基本养老保险缴费支出</t>
  </si>
  <si>
    <t>2080507  对机关事业单位基本养老保险基金的补助</t>
  </si>
  <si>
    <t>就业补助</t>
  </si>
  <si>
    <t>2080799  其他就业补助支出</t>
  </si>
  <si>
    <t>抚恤</t>
  </si>
  <si>
    <t>2080804  优抚事业单位支出</t>
  </si>
  <si>
    <t>2080805  义务兵优待</t>
  </si>
  <si>
    <t>2080899  其他优抚支出</t>
  </si>
  <si>
    <t>退役安置</t>
  </si>
  <si>
    <t>2080901  退役士兵安置</t>
  </si>
  <si>
    <t>2080999  其他退役安置支出</t>
  </si>
  <si>
    <t>社会福利</t>
  </si>
  <si>
    <t>2081001  儿童福利</t>
  </si>
  <si>
    <t>2081004  殡葬</t>
  </si>
  <si>
    <t>残疾人事业</t>
  </si>
  <si>
    <t>2081101  行政运行</t>
  </si>
  <si>
    <t>2081103  机关服务</t>
  </si>
  <si>
    <t>2081107  残疾人生活和护理补贴</t>
  </si>
  <si>
    <t>2081199  其他残疾人事业支出</t>
  </si>
  <si>
    <t>19小计</t>
  </si>
  <si>
    <t>19</t>
  </si>
  <si>
    <t>最低生活保障</t>
  </si>
  <si>
    <t>2081902  农村最低生活保障金支出</t>
  </si>
  <si>
    <t>20小计</t>
  </si>
  <si>
    <t>20</t>
  </si>
  <si>
    <t>临时救助</t>
  </si>
  <si>
    <t>21小计</t>
  </si>
  <si>
    <t>21</t>
  </si>
  <si>
    <t>特困人员救助供养</t>
  </si>
  <si>
    <t>2082102  农村特困人员救助供养支出</t>
  </si>
  <si>
    <t>25小计</t>
  </si>
  <si>
    <t>25</t>
  </si>
  <si>
    <t>其他生活救助</t>
  </si>
  <si>
    <t>2082501  其他城市生活救助</t>
  </si>
  <si>
    <t>2082502  其他农村生活救助</t>
  </si>
  <si>
    <t>财政对基本养老保险基金的补助</t>
  </si>
  <si>
    <t>2082601  财政对企业职工基本养老保险基金的补助</t>
  </si>
  <si>
    <t>2082602  财政对城乡居民基本养老保险基金的补助</t>
  </si>
  <si>
    <t>其他社会保障和就业支出</t>
  </si>
  <si>
    <t>2089901  其他社会保障和就业支出</t>
  </si>
  <si>
    <t>210小计</t>
  </si>
  <si>
    <t>210</t>
  </si>
  <si>
    <t>2100101  行政运行</t>
  </si>
  <si>
    <t>2100102  一般行政管理事务</t>
  </si>
  <si>
    <t>2100103  机关服务</t>
  </si>
  <si>
    <t>公立医院</t>
  </si>
  <si>
    <t>2100201  综合医院</t>
  </si>
  <si>
    <t>2100202  中医（民族）医院</t>
  </si>
  <si>
    <t>2100208  其他专科医院</t>
  </si>
  <si>
    <t>2100299  其他公立医院支出</t>
  </si>
  <si>
    <t>基层医疗卫生机构</t>
  </si>
  <si>
    <t>2100302  乡镇卫生院</t>
  </si>
  <si>
    <t>2100399  其他基层医疗卫生机构支出</t>
  </si>
  <si>
    <t>公共卫生</t>
  </si>
  <si>
    <t>2100401  疾病预防控制机构</t>
  </si>
  <si>
    <t>2100402  卫生监督机构</t>
  </si>
  <si>
    <t>2100408  基本公共卫生服务</t>
  </si>
  <si>
    <t>2100409  重大公共卫生专项</t>
  </si>
  <si>
    <t>2100499  其他公共卫生支出</t>
  </si>
  <si>
    <t>计划生育事务</t>
  </si>
  <si>
    <t>2100717  计划生育服务</t>
  </si>
  <si>
    <t>行政事业单位医疗</t>
  </si>
  <si>
    <t>2101101  行政单位医疗</t>
  </si>
  <si>
    <t>2101102  事业单位医疗</t>
  </si>
  <si>
    <t>2101199  其他行政事业单位医疗支出</t>
  </si>
  <si>
    <t>12小计</t>
  </si>
  <si>
    <t>财政对基本医疗保险基金的补助</t>
  </si>
  <si>
    <t>2101202  财政对城乡居民基本医疗保险基金的补助</t>
  </si>
  <si>
    <t>医疗救助</t>
  </si>
  <si>
    <t>2101301  城乡医疗救助</t>
  </si>
  <si>
    <t>14小计</t>
  </si>
  <si>
    <t>14</t>
  </si>
  <si>
    <t>优抚对象医疗</t>
  </si>
  <si>
    <t>2101401  优抚对象医疗补助</t>
  </si>
  <si>
    <t>211小计</t>
  </si>
  <si>
    <t>211</t>
  </si>
  <si>
    <t>节能环保支出</t>
  </si>
  <si>
    <t>环境保护管理事务</t>
  </si>
  <si>
    <t>2110101  行政运行</t>
  </si>
  <si>
    <t>2110102  一般行政管理事务</t>
  </si>
  <si>
    <t>2110103  机关服务</t>
  </si>
  <si>
    <t>环境监测与监察</t>
  </si>
  <si>
    <t>2110299  其他环境监测与监察支出</t>
  </si>
  <si>
    <t>污染防治</t>
  </si>
  <si>
    <t>2110301  大气</t>
  </si>
  <si>
    <t>2110399  其他污染防治支出</t>
  </si>
  <si>
    <t>自然生态保护</t>
  </si>
  <si>
    <t>2110402  农村环境保护</t>
  </si>
  <si>
    <t>污染减排</t>
  </si>
  <si>
    <t>212小计</t>
  </si>
  <si>
    <t>212</t>
  </si>
  <si>
    <t>城乡社区支出</t>
  </si>
  <si>
    <t>城乡社区管理事务</t>
  </si>
  <si>
    <t>2120101  行政运行</t>
  </si>
  <si>
    <t>2120102  一般行政管理事务</t>
  </si>
  <si>
    <t>2120103  机关服务</t>
  </si>
  <si>
    <t>城乡社区公共设施</t>
  </si>
  <si>
    <t>2120399  其他城乡社区公共设施支出</t>
  </si>
  <si>
    <t>城乡社区环境卫生</t>
  </si>
  <si>
    <t>2120501  城乡社区环境卫生</t>
  </si>
  <si>
    <t>213小计</t>
  </si>
  <si>
    <t>213</t>
  </si>
  <si>
    <t>农林水支出</t>
  </si>
  <si>
    <t>农业</t>
  </si>
  <si>
    <t>2130101  行政运行</t>
  </si>
  <si>
    <t>2130104  事业运行</t>
  </si>
  <si>
    <t>2130106  科技转化与推广服务</t>
  </si>
  <si>
    <t>2130108  病虫害控制</t>
  </si>
  <si>
    <t>2130109  农产品质量安全</t>
  </si>
  <si>
    <t>2130110  执法监管</t>
  </si>
  <si>
    <t>22</t>
  </si>
  <si>
    <t>2130122  农业生产支持补贴</t>
  </si>
  <si>
    <t>2130126  农村公益事业</t>
  </si>
  <si>
    <t>2130199  其他农业支出</t>
  </si>
  <si>
    <t>2130201  行政运行</t>
  </si>
  <si>
    <t>水利</t>
  </si>
  <si>
    <t>2130301  行政运行</t>
  </si>
  <si>
    <t>2130304  水利行业业务管理</t>
  </si>
  <si>
    <t>2130311  水资源节约管理与保护</t>
  </si>
  <si>
    <t>2130314  防汛</t>
  </si>
  <si>
    <t>2130317  水利技术推广</t>
  </si>
  <si>
    <t>扶贫</t>
  </si>
  <si>
    <t>2130505  生产发展</t>
  </si>
  <si>
    <t>2130599  其他扶贫支出</t>
  </si>
  <si>
    <t>农村综合改革</t>
  </si>
  <si>
    <t>2130701  对村级一事一议的补助</t>
  </si>
  <si>
    <t>2130705  对村民委员会和村党支部的补助</t>
  </si>
  <si>
    <t>2130706  对村集体经济组织的补助</t>
  </si>
  <si>
    <t>214小计</t>
  </si>
  <si>
    <t>214</t>
  </si>
  <si>
    <t>交通运输支出</t>
  </si>
  <si>
    <t>公路水路运输</t>
  </si>
  <si>
    <t>2140101  行政运行</t>
  </si>
  <si>
    <t>2140103  机关服务</t>
  </si>
  <si>
    <t>2140199  其他公路水路运输支出</t>
  </si>
  <si>
    <t>215小计</t>
  </si>
  <si>
    <t>215</t>
  </si>
  <si>
    <t>资源勘探信息等支出</t>
  </si>
  <si>
    <t>资源勘探开发</t>
  </si>
  <si>
    <t>2150101  行政运行</t>
  </si>
  <si>
    <t>工业和信息产业监管</t>
  </si>
  <si>
    <t>2150501  行政运行</t>
  </si>
  <si>
    <t>216小计</t>
  </si>
  <si>
    <t>216</t>
  </si>
  <si>
    <t>商业服务业等支出</t>
  </si>
  <si>
    <t>商业流通事务</t>
  </si>
  <si>
    <t>2160201  行政运行</t>
  </si>
  <si>
    <t>2160250  事业运行</t>
  </si>
  <si>
    <t>219小计</t>
  </si>
  <si>
    <t>219</t>
  </si>
  <si>
    <t>援助其他地区支出</t>
  </si>
  <si>
    <t>其他支出</t>
  </si>
  <si>
    <t>21999  其他支出</t>
  </si>
  <si>
    <t>220小计</t>
  </si>
  <si>
    <t>220</t>
  </si>
  <si>
    <t>2200101  行政运行</t>
  </si>
  <si>
    <t>2200150  事业运行</t>
  </si>
  <si>
    <t>地震事务</t>
  </si>
  <si>
    <t>气象事务</t>
  </si>
  <si>
    <t>2200502  一般行政管理事务</t>
  </si>
  <si>
    <t>2200504  气象事业机构</t>
  </si>
  <si>
    <t>2200509  气象服务</t>
  </si>
  <si>
    <t>221小计</t>
  </si>
  <si>
    <t>221</t>
  </si>
  <si>
    <t>住房保障支出</t>
  </si>
  <si>
    <t>保障性安居工程支出</t>
  </si>
  <si>
    <t>2210105  农村危房改造</t>
  </si>
  <si>
    <t>2210106  公共租赁住房</t>
  </si>
  <si>
    <t>222小计</t>
  </si>
  <si>
    <t>222</t>
  </si>
  <si>
    <t>粮油物资储备支出</t>
  </si>
  <si>
    <t>粮油事务</t>
  </si>
  <si>
    <t>2220101  行政运行</t>
  </si>
  <si>
    <t>2220112  粮食财务挂账利息补贴</t>
  </si>
  <si>
    <t>2220150  事业运行</t>
  </si>
  <si>
    <t>2220199  其他粮油事务支出</t>
  </si>
  <si>
    <t>粮油储备</t>
  </si>
  <si>
    <t>2220401  储备粮油补贴</t>
  </si>
  <si>
    <t>227小计</t>
  </si>
  <si>
    <t>小计</t>
  </si>
  <si>
    <t>227</t>
  </si>
  <si>
    <t>预备费</t>
  </si>
  <si>
    <t>227  预备费</t>
  </si>
  <si>
    <t>229小计</t>
  </si>
  <si>
    <t>229</t>
  </si>
  <si>
    <t>232小计</t>
  </si>
  <si>
    <t>232</t>
  </si>
  <si>
    <t>债务付息支出</t>
  </si>
  <si>
    <t>地方政府一般债务付息支出</t>
  </si>
  <si>
    <t>2320301  地方政府一般债券付息支出</t>
  </si>
  <si>
    <t>一般公共预算基本支出表</t>
    <phoneticPr fontId="2" type="noConversion"/>
  </si>
  <si>
    <t>项级名称</t>
    <phoneticPr fontId="2" type="noConversion"/>
  </si>
  <si>
    <t>表五</t>
    <phoneticPr fontId="2" type="noConversion"/>
  </si>
  <si>
    <t>合计</t>
    <phoneticPr fontId="2" type="noConversion"/>
  </si>
  <si>
    <t>一般公共预算基本支出情况表（部门经济分类）</t>
  </si>
  <si>
    <t>经济科目编码</t>
  </si>
  <si>
    <t>科目名称</t>
  </si>
  <si>
    <t>一般公共预算拨款</t>
  </si>
  <si>
    <t xml:space="preserve">        支出总计</t>
  </si>
  <si>
    <t>工资福利支出小计</t>
  </si>
  <si>
    <t>债务利息及费用支出小计</t>
  </si>
  <si>
    <t>基本工资</t>
  </si>
  <si>
    <t xml:space="preserve">      国内债务付息</t>
  </si>
  <si>
    <t>津贴补贴</t>
  </si>
  <si>
    <t xml:space="preserve">      国外债务付息</t>
  </si>
  <si>
    <t>奖金</t>
  </si>
  <si>
    <t xml:space="preserve">      国内债务发行费用</t>
  </si>
  <si>
    <t>伙食补助费</t>
  </si>
  <si>
    <t xml:space="preserve">      国外债务发行费用</t>
  </si>
  <si>
    <t>绩效工资</t>
  </si>
  <si>
    <t>资本性支出（基本建设）小计</t>
  </si>
  <si>
    <t>机关事业单位基本养老保险缴费</t>
  </si>
  <si>
    <t xml:space="preserve">      房屋建筑物购建</t>
  </si>
  <si>
    <t>职业年金缴费</t>
  </si>
  <si>
    <t xml:space="preserve">      办公设备购置</t>
  </si>
  <si>
    <t>职工基本医疗保险缴费</t>
  </si>
  <si>
    <t xml:space="preserve">      专用设备购置</t>
  </si>
  <si>
    <t>公务员医疗补助缴费</t>
  </si>
  <si>
    <t xml:space="preserve">      基础设施建设</t>
  </si>
  <si>
    <t>其他社会保障缴费</t>
  </si>
  <si>
    <t xml:space="preserve">      大型修缮</t>
  </si>
  <si>
    <t>住房公积金</t>
  </si>
  <si>
    <t xml:space="preserve">      信息网络及软件购置更新</t>
  </si>
  <si>
    <t>医疗费</t>
  </si>
  <si>
    <t xml:space="preserve">      物资储备</t>
  </si>
  <si>
    <t>其他工资福利支出</t>
  </si>
  <si>
    <t xml:space="preserve">      公务用车购置</t>
  </si>
  <si>
    <t>商品和服务支出小计</t>
  </si>
  <si>
    <t xml:space="preserve">      其他交通工具购置</t>
  </si>
  <si>
    <t>办公费</t>
  </si>
  <si>
    <t xml:space="preserve">      文物和陈列品购置</t>
  </si>
  <si>
    <t>印刷费</t>
  </si>
  <si>
    <t xml:space="preserve">      无形资产购置</t>
  </si>
  <si>
    <t>咨询费</t>
  </si>
  <si>
    <t xml:space="preserve">      其他基本建设支出</t>
  </si>
  <si>
    <t>手续费</t>
  </si>
  <si>
    <t>水费</t>
  </si>
  <si>
    <t xml:space="preserve">    房屋建筑物购建</t>
  </si>
  <si>
    <t>电费</t>
  </si>
  <si>
    <t xml:space="preserve">    办公设备购置</t>
  </si>
  <si>
    <t>邮电费</t>
  </si>
  <si>
    <t xml:space="preserve">    专用设备购置</t>
  </si>
  <si>
    <t>取暖费</t>
  </si>
  <si>
    <t xml:space="preserve">     基础设施建设</t>
  </si>
  <si>
    <t>物业管理费</t>
  </si>
  <si>
    <t xml:space="preserve">     大型修缮</t>
  </si>
  <si>
    <t>差旅费</t>
  </si>
  <si>
    <t xml:space="preserve">     信息网络及软件购置更新</t>
  </si>
  <si>
    <t>因公出国（境）费用</t>
  </si>
  <si>
    <t xml:space="preserve">     物资储备</t>
  </si>
  <si>
    <t>维修（护）费</t>
  </si>
  <si>
    <t xml:space="preserve">     土地补偿</t>
  </si>
  <si>
    <t>租赁费</t>
  </si>
  <si>
    <t xml:space="preserve">     安置补助</t>
  </si>
  <si>
    <t>会议费</t>
  </si>
  <si>
    <t xml:space="preserve">     地上附着物和青苗补偿</t>
  </si>
  <si>
    <t>培训费</t>
  </si>
  <si>
    <t xml:space="preserve">     拆迁补偿</t>
  </si>
  <si>
    <t>公务接待费</t>
  </si>
  <si>
    <t xml:space="preserve">     公务用车购置</t>
  </si>
  <si>
    <t>专用材料费</t>
  </si>
  <si>
    <t xml:space="preserve">     其他交通工具购置</t>
  </si>
  <si>
    <t>被装购置费</t>
  </si>
  <si>
    <t xml:space="preserve">     文物和陈列品购置</t>
  </si>
  <si>
    <t>专用燃料费</t>
  </si>
  <si>
    <t xml:space="preserve">     无形资产购置</t>
  </si>
  <si>
    <t>劳务费</t>
  </si>
  <si>
    <t xml:space="preserve">     其他资本性支出</t>
  </si>
  <si>
    <t>委托业务费</t>
  </si>
  <si>
    <t>对企业补助（基本建设）小计</t>
  </si>
  <si>
    <t>工会经费</t>
  </si>
  <si>
    <t xml:space="preserve">    资本金注入</t>
  </si>
  <si>
    <t>福利费</t>
  </si>
  <si>
    <t xml:space="preserve">    其他对企业补助</t>
  </si>
  <si>
    <t>公务用车运行维护费</t>
  </si>
  <si>
    <t>对企业补助小计</t>
  </si>
  <si>
    <t>其他交通费用</t>
  </si>
  <si>
    <t>税金及附加费用</t>
  </si>
  <si>
    <t xml:space="preserve">    政府投资基金股权投资</t>
  </si>
  <si>
    <t>其他商品和服务支出</t>
  </si>
  <si>
    <t xml:space="preserve">    费用补贴</t>
  </si>
  <si>
    <t>对个人和家庭的补助支出小计</t>
  </si>
  <si>
    <t xml:space="preserve">    利息补贴</t>
  </si>
  <si>
    <t xml:space="preserve">     离休费</t>
  </si>
  <si>
    <t xml:space="preserve">      其他对企业补助</t>
  </si>
  <si>
    <t xml:space="preserve">     退休费</t>
  </si>
  <si>
    <t>对社会保障基金补助小计</t>
  </si>
  <si>
    <t xml:space="preserve">     退职（役）费</t>
  </si>
  <si>
    <t xml:space="preserve">    对社会保险基金补助</t>
  </si>
  <si>
    <t xml:space="preserve">     抚恤金</t>
  </si>
  <si>
    <t xml:space="preserve">     生活补助</t>
  </si>
  <si>
    <t>其他支出小计</t>
  </si>
  <si>
    <t xml:space="preserve">     救济费</t>
  </si>
  <si>
    <t xml:space="preserve">    赠与</t>
  </si>
  <si>
    <t xml:space="preserve">     医疗费补助</t>
  </si>
  <si>
    <t xml:space="preserve">    国家赔偿费用支出</t>
  </si>
  <si>
    <t xml:space="preserve">     助学金</t>
  </si>
  <si>
    <t>对民间非营利组织和群众性自治组织补贴</t>
  </si>
  <si>
    <t xml:space="preserve">     奖励金</t>
  </si>
  <si>
    <t xml:space="preserve">    其他支出</t>
  </si>
  <si>
    <t xml:space="preserve">     个人农业生产补贴</t>
  </si>
  <si>
    <t xml:space="preserve">     其他对个人和家庭的补助支出</t>
  </si>
  <si>
    <t>2019年“三公”经费支出预算安排情况表</t>
    <phoneticPr fontId="13" type="noConversion"/>
  </si>
  <si>
    <t>2019年预算数</t>
    <phoneticPr fontId="13" type="noConversion"/>
  </si>
  <si>
    <t>2018年预算数</t>
    <phoneticPr fontId="13" type="noConversion"/>
  </si>
  <si>
    <r>
      <t>项</t>
    </r>
    <r>
      <rPr>
        <b/>
        <sz val="12"/>
        <rFont val="宋体"/>
        <family val="3"/>
        <charset val="134"/>
      </rPr>
      <t>目</t>
    </r>
  </si>
  <si>
    <t>预算数为决算（执行）数%</t>
  </si>
  <si>
    <t xml:space="preserve">      其中：国内改征增值税</t>
    <phoneticPr fontId="6" type="noConversion"/>
  </si>
  <si>
    <t xml:space="preserve">      其中：水资源税</t>
    <phoneticPr fontId="6" type="noConversion"/>
  </si>
  <si>
    <r>
      <t xml:space="preserve"> </t>
    </r>
    <r>
      <rPr>
        <sz val="11"/>
        <color indexed="10"/>
        <rFont val="宋体"/>
        <family val="3"/>
        <charset val="134"/>
      </rPr>
      <t xml:space="preserve">   环境保护税</t>
    </r>
    <phoneticPr fontId="6" type="noConversion"/>
  </si>
  <si>
    <t xml:space="preserve"> </t>
    <phoneticPr fontId="6" type="noConversion"/>
  </si>
  <si>
    <t>收入合计</t>
  </si>
  <si>
    <t xml:space="preserve">      所得税基数返还收入 </t>
  </si>
  <si>
    <t xml:space="preserve">      成品油税费改革税收返还收入</t>
  </si>
  <si>
    <t xml:space="preserve">      增值税五五分享税收返还收入</t>
    <phoneticPr fontId="6" type="noConversion"/>
  </si>
  <si>
    <t xml:space="preserve">      其他返还性收入</t>
    <phoneticPr fontId="6" type="noConversion"/>
  </si>
  <si>
    <r>
      <t xml:space="preserve">      城乡居民</t>
    </r>
    <r>
      <rPr>
        <sz val="11"/>
        <color indexed="10"/>
        <rFont val="宋体"/>
        <family val="3"/>
        <charset val="134"/>
      </rPr>
      <t>基本</t>
    </r>
    <r>
      <rPr>
        <sz val="11"/>
        <rFont val="宋体"/>
        <family val="3"/>
        <charset val="134"/>
      </rPr>
      <t>医疗保险转移支付收入</t>
    </r>
    <phoneticPr fontId="6" type="noConversion"/>
  </si>
  <si>
    <r>
      <t xml:space="preserve">      边</t>
    </r>
    <r>
      <rPr>
        <sz val="11"/>
        <color indexed="10"/>
        <rFont val="宋体"/>
        <family val="3"/>
        <charset val="134"/>
      </rPr>
      <t>境</t>
    </r>
    <r>
      <rPr>
        <sz val="11"/>
        <rFont val="宋体"/>
        <family val="3"/>
        <charset val="134"/>
      </rPr>
      <t>地区转移支付收入</t>
    </r>
    <phoneticPr fontId="6" type="noConversion"/>
  </si>
  <si>
    <t xml:space="preserve">      一般公共服务共同财政事权转移支付收入</t>
    <phoneticPr fontId="6" type="noConversion"/>
  </si>
  <si>
    <t xml:space="preserve">      外交共同财政事权转移支付收入</t>
    <phoneticPr fontId="6" type="noConversion"/>
  </si>
  <si>
    <t xml:space="preserve">      国防共同财政事权转移支付收入</t>
    <phoneticPr fontId="6" type="noConversion"/>
  </si>
  <si>
    <t xml:space="preserve">      公共安全共同财政事权转移支付收入</t>
    <phoneticPr fontId="6" type="noConversion"/>
  </si>
  <si>
    <t xml:space="preserve">      教育共同财政事权转移支付收入</t>
    <phoneticPr fontId="6" type="noConversion"/>
  </si>
  <si>
    <t xml:space="preserve">      科学技术共同财政事权转移支付收入</t>
    <phoneticPr fontId="6" type="noConversion"/>
  </si>
  <si>
    <t xml:space="preserve">      文化旅游体育与传媒共同财政事权转移支付收入</t>
    <phoneticPr fontId="6" type="noConversion"/>
  </si>
  <si>
    <t xml:space="preserve">      社会保障和就业共同财政事权转移支付收入</t>
    <phoneticPr fontId="6" type="noConversion"/>
  </si>
  <si>
    <t xml:space="preserve">      卫生健康共同财政事权转移支付收入</t>
    <phoneticPr fontId="6" type="noConversion"/>
  </si>
  <si>
    <t xml:space="preserve">      节能环保共同财政事权转移支付收入</t>
    <phoneticPr fontId="6" type="noConversion"/>
  </si>
  <si>
    <t xml:space="preserve">      城乡社区共同财政事权转移支付收入</t>
    <phoneticPr fontId="6" type="noConversion"/>
  </si>
  <si>
    <t xml:space="preserve">      农林水共同财政事权转移支付收入</t>
    <phoneticPr fontId="6" type="noConversion"/>
  </si>
  <si>
    <t xml:space="preserve">      交通运输共同财政事权转移支付收入</t>
    <phoneticPr fontId="6" type="noConversion"/>
  </si>
  <si>
    <t xml:space="preserve">      资源勘探信息等共同财政事权转移支付收入</t>
    <phoneticPr fontId="6" type="noConversion"/>
  </si>
  <si>
    <t xml:space="preserve">      商业服务业等共同财政事权转移支付收入</t>
    <phoneticPr fontId="6" type="noConversion"/>
  </si>
  <si>
    <t xml:space="preserve">      金融共同财政事权转移支付收入</t>
    <phoneticPr fontId="6" type="noConversion"/>
  </si>
  <si>
    <t xml:space="preserve">      自然资源海洋气象等共同财政事权转移支付收入</t>
    <phoneticPr fontId="6" type="noConversion"/>
  </si>
  <si>
    <t xml:space="preserve">      住房保障共同财政事权转移支付收入</t>
    <phoneticPr fontId="6" type="noConversion"/>
  </si>
  <si>
    <t xml:space="preserve">      粮油物资储备共同财政事权转移支付收入</t>
    <phoneticPr fontId="6" type="noConversion"/>
  </si>
  <si>
    <t xml:space="preserve">      其他共同财政事权转移支付收入</t>
    <phoneticPr fontId="6" type="noConversion"/>
  </si>
  <si>
    <r>
      <t xml:space="preserve">      文化</t>
    </r>
    <r>
      <rPr>
        <sz val="11"/>
        <color indexed="10"/>
        <rFont val="宋体"/>
        <family val="3"/>
        <charset val="134"/>
      </rPr>
      <t>旅游</t>
    </r>
    <r>
      <rPr>
        <sz val="11"/>
        <rFont val="宋体"/>
        <family val="3"/>
        <charset val="134"/>
      </rPr>
      <t>体育与传媒</t>
    </r>
    <phoneticPr fontId="6" type="noConversion"/>
  </si>
  <si>
    <r>
      <t xml:space="preserve">  </t>
    </r>
    <r>
      <rPr>
        <sz val="11"/>
        <color indexed="10"/>
        <rFont val="宋体"/>
        <family val="3"/>
        <charset val="134"/>
      </rPr>
      <t xml:space="preserve">    卫生健康</t>
    </r>
    <phoneticPr fontId="6" type="noConversion"/>
  </si>
  <si>
    <r>
      <t xml:space="preserve">      </t>
    </r>
    <r>
      <rPr>
        <sz val="11"/>
        <color indexed="10"/>
        <rFont val="宋体"/>
        <family val="3"/>
        <charset val="134"/>
      </rPr>
      <t>自然资源</t>
    </r>
    <r>
      <rPr>
        <sz val="11"/>
        <rFont val="宋体"/>
        <family val="3"/>
        <charset val="134"/>
      </rPr>
      <t>海洋气象等</t>
    </r>
    <phoneticPr fontId="6" type="noConversion"/>
  </si>
  <si>
    <r>
      <t xml:space="preserve">   </t>
    </r>
    <r>
      <rPr>
        <sz val="11"/>
        <rFont val="宋体"/>
        <family val="3"/>
        <charset val="134"/>
      </rPr>
      <t xml:space="preserve"> 从政府性基金预算调入</t>
    </r>
    <phoneticPr fontId="6" type="noConversion"/>
  </si>
  <si>
    <r>
      <t xml:space="preserve">   </t>
    </r>
    <r>
      <rPr>
        <sz val="11"/>
        <rFont val="宋体"/>
        <family val="3"/>
        <charset val="134"/>
      </rPr>
      <t xml:space="preserve"> 从国有资本经营预算调入</t>
    </r>
    <phoneticPr fontId="6" type="noConversion"/>
  </si>
  <si>
    <r>
      <t xml:space="preserve">   </t>
    </r>
    <r>
      <rPr>
        <sz val="11"/>
        <rFont val="宋体"/>
        <family val="3"/>
        <charset val="134"/>
      </rPr>
      <t xml:space="preserve"> 从其他资金调入</t>
    </r>
    <phoneticPr fontId="6" type="noConversion"/>
  </si>
  <si>
    <t xml:space="preserve">  地方政府一般债务收入</t>
    <phoneticPr fontId="6" type="noConversion"/>
  </si>
  <si>
    <t xml:space="preserve">  地方政府一般债务转贷收入</t>
    <phoneticPr fontId="6" type="noConversion"/>
  </si>
  <si>
    <t xml:space="preserve">  动用预算稳定调节基金</t>
    <phoneticPr fontId="6" type="noConversion"/>
  </si>
  <si>
    <t xml:space="preserve">      其中：国内改征增值税</t>
    <phoneticPr fontId="13" type="noConversion"/>
  </si>
  <si>
    <t xml:space="preserve">      其中：水资源税</t>
    <phoneticPr fontId="13" type="noConversion"/>
  </si>
  <si>
    <r>
      <t xml:space="preserve"> </t>
    </r>
    <r>
      <rPr>
        <sz val="11"/>
        <color indexed="10"/>
        <rFont val="宋体"/>
        <family val="3"/>
        <charset val="134"/>
      </rPr>
      <t xml:space="preserve">   环境保护税</t>
    </r>
    <phoneticPr fontId="13" type="noConversion"/>
  </si>
  <si>
    <t xml:space="preserve"> </t>
    <phoneticPr fontId="13" type="noConversion"/>
  </si>
  <si>
    <t>2019年一般公共预算收入表（总收入）</t>
    <phoneticPr fontId="6" type="noConversion"/>
  </si>
  <si>
    <t>2019年一般公共预算收入表（本级收入）</t>
    <phoneticPr fontId="6" type="noConversion"/>
  </si>
  <si>
    <t>上年决算（执行)数</t>
    <phoneticPr fontId="6" type="noConversion"/>
  </si>
  <si>
    <t xml:space="preserve">      行政运行</t>
    <phoneticPr fontId="6" type="noConversion"/>
  </si>
  <si>
    <t xml:space="preserve">    政府办公厅(室)及相关机构事务</t>
    <phoneticPr fontId="6" type="noConversion"/>
  </si>
  <si>
    <t xml:space="preserve">      口岸管理</t>
    <phoneticPr fontId="6" type="noConversion"/>
  </si>
  <si>
    <t xml:space="preserve">      海关关务</t>
    <phoneticPr fontId="6" type="noConversion"/>
  </si>
  <si>
    <t xml:space="preserve">      关税征管</t>
    <phoneticPr fontId="6" type="noConversion"/>
  </si>
  <si>
    <t xml:space="preserve">      海关监管</t>
    <phoneticPr fontId="6" type="noConversion"/>
  </si>
  <si>
    <t xml:space="preserve">      检验免疫</t>
    <phoneticPr fontId="6" type="noConversion"/>
  </si>
  <si>
    <t xml:space="preserve">      商标管理</t>
    <phoneticPr fontId="6" type="noConversion"/>
  </si>
  <si>
    <t xml:space="preserve">      原产地地理标志管理</t>
    <phoneticPr fontId="6" type="noConversion"/>
  </si>
  <si>
    <t xml:space="preserve">    港澳台事务</t>
    <phoneticPr fontId="6" type="noConversion"/>
  </si>
  <si>
    <t xml:space="preserve">      其他港澳台事务支出</t>
    <phoneticPr fontId="6" type="noConversion"/>
  </si>
  <si>
    <t xml:space="preserve">      工会服务</t>
    <phoneticPr fontId="6" type="noConversion"/>
  </si>
  <si>
    <t xml:space="preserve">      公务员事务</t>
    <phoneticPr fontId="6" type="noConversion"/>
  </si>
  <si>
    <t xml:space="preserve">      事业运行</t>
    <phoneticPr fontId="6" type="noConversion"/>
  </si>
  <si>
    <t xml:space="preserve">      其他组织事务支出</t>
    <phoneticPr fontId="6" type="noConversion"/>
  </si>
  <si>
    <t xml:space="preserve">      宗教事务</t>
    <phoneticPr fontId="6" type="noConversion"/>
  </si>
  <si>
    <t xml:space="preserve">      华侨事务</t>
    <phoneticPr fontId="6" type="noConversion"/>
  </si>
  <si>
    <t xml:space="preserve">    网信事务</t>
    <phoneticPr fontId="6" type="noConversion"/>
  </si>
  <si>
    <t xml:space="preserve">      一般行政管理事务</t>
    <phoneticPr fontId="6" type="noConversion"/>
  </si>
  <si>
    <t xml:space="preserve">      机关服务</t>
    <phoneticPr fontId="6" type="noConversion"/>
  </si>
  <si>
    <t xml:space="preserve">      其他网信事务支出</t>
    <phoneticPr fontId="6" type="noConversion"/>
  </si>
  <si>
    <t xml:space="preserve">    市场监督管理事务</t>
    <phoneticPr fontId="6" type="noConversion"/>
  </si>
  <si>
    <t xml:space="preserve">      市场监督管理专项</t>
    <phoneticPr fontId="6" type="noConversion"/>
  </si>
  <si>
    <t xml:space="preserve">      市场监督执法</t>
    <phoneticPr fontId="6" type="noConversion"/>
  </si>
  <si>
    <t xml:space="preserve">      消费者权益保护</t>
    <phoneticPr fontId="6" type="noConversion"/>
  </si>
  <si>
    <t xml:space="preserve">      价格监督检查</t>
    <phoneticPr fontId="6" type="noConversion"/>
  </si>
  <si>
    <t xml:space="preserve">      信息化建设</t>
    <phoneticPr fontId="6" type="noConversion"/>
  </si>
  <si>
    <t xml:space="preserve">      市场监督管理技术支持</t>
    <phoneticPr fontId="6" type="noConversion"/>
  </si>
  <si>
    <t xml:space="preserve">      认证认可监督管理</t>
    <phoneticPr fontId="6" type="noConversion"/>
  </si>
  <si>
    <t xml:space="preserve">      标准化管理</t>
    <phoneticPr fontId="6" type="noConversion"/>
  </si>
  <si>
    <t xml:space="preserve">      药品事务</t>
    <phoneticPr fontId="6" type="noConversion"/>
  </si>
  <si>
    <t xml:space="preserve">      医疗器械事务</t>
    <phoneticPr fontId="6" type="noConversion"/>
  </si>
  <si>
    <t xml:space="preserve">      化妆品事务</t>
    <phoneticPr fontId="6" type="noConversion"/>
  </si>
  <si>
    <t xml:space="preserve">      其他市场监督管理事务</t>
    <phoneticPr fontId="6" type="noConversion"/>
  </si>
  <si>
    <t xml:space="preserve">      其他一般公共服务支出</t>
    <phoneticPr fontId="6" type="noConversion"/>
  </si>
  <si>
    <t xml:space="preserve">      边海防</t>
    <phoneticPr fontId="6" type="noConversion"/>
  </si>
  <si>
    <r>
      <t xml:space="preserve">    武装警察</t>
    </r>
    <r>
      <rPr>
        <sz val="11"/>
        <color indexed="10"/>
        <rFont val="宋体"/>
        <family val="3"/>
        <charset val="134"/>
      </rPr>
      <t>部队</t>
    </r>
    <phoneticPr fontId="6" type="noConversion"/>
  </si>
  <si>
    <t xml:space="preserve">      武装警察部队</t>
    <phoneticPr fontId="6" type="noConversion"/>
  </si>
  <si>
    <t xml:space="preserve">      其他武装警察部队支出</t>
    <phoneticPr fontId="6" type="noConversion"/>
  </si>
  <si>
    <t xml:space="preserve">      执法办案</t>
    <phoneticPr fontId="6" type="noConversion"/>
  </si>
  <si>
    <t xml:space="preserve">      特别业务</t>
    <phoneticPr fontId="6" type="noConversion"/>
  </si>
  <si>
    <t xml:space="preserve">      其他公安支出</t>
    <phoneticPr fontId="6" type="noConversion"/>
  </si>
  <si>
    <t xml:space="preserve">      检查监督</t>
    <phoneticPr fontId="6" type="noConversion"/>
  </si>
  <si>
    <t xml:space="preserve">      国家统一法律职业资格考试</t>
    <phoneticPr fontId="6" type="noConversion"/>
  </si>
  <si>
    <t xml:space="preserve">      法制建设</t>
    <phoneticPr fontId="6" type="noConversion"/>
  </si>
  <si>
    <t xml:space="preserve">      缉私业务</t>
    <phoneticPr fontId="6" type="noConversion"/>
  </si>
  <si>
    <t xml:space="preserve">    其他公共安全支出</t>
    <phoneticPr fontId="6" type="noConversion"/>
  </si>
  <si>
    <t xml:space="preserve">      其他公共安全支出</t>
    <phoneticPr fontId="6" type="noConversion"/>
  </si>
  <si>
    <t xml:space="preserve">      出国留学教育</t>
    <phoneticPr fontId="6" type="noConversion"/>
  </si>
  <si>
    <t xml:space="preserve">      来华留学教育</t>
    <phoneticPr fontId="6" type="noConversion"/>
  </si>
  <si>
    <t xml:space="preserve">    特殊教育</t>
    <phoneticPr fontId="6" type="noConversion"/>
  </si>
  <si>
    <t xml:space="preserve">      社科基金支出</t>
    <phoneticPr fontId="6" type="noConversion"/>
  </si>
  <si>
    <t xml:space="preserve">      其他社会科学支出</t>
    <phoneticPr fontId="6" type="noConversion"/>
  </si>
  <si>
    <r>
      <t>七、文化</t>
    </r>
    <r>
      <rPr>
        <sz val="11"/>
        <color indexed="10"/>
        <rFont val="宋体"/>
        <family val="3"/>
        <charset val="134"/>
      </rPr>
      <t>旅游</t>
    </r>
    <r>
      <rPr>
        <sz val="11"/>
        <rFont val="宋体"/>
        <family val="3"/>
        <charset val="134"/>
      </rPr>
      <t>体育与传媒支出</t>
    </r>
    <phoneticPr fontId="6" type="noConversion"/>
  </si>
  <si>
    <r>
      <t xml:space="preserve">    文化</t>
    </r>
    <r>
      <rPr>
        <sz val="11"/>
        <color indexed="10"/>
        <rFont val="宋体"/>
        <family val="3"/>
        <charset val="134"/>
      </rPr>
      <t>和旅游</t>
    </r>
    <phoneticPr fontId="6" type="noConversion"/>
  </si>
  <si>
    <r>
      <t xml:space="preserve">      文化</t>
    </r>
    <r>
      <rPr>
        <sz val="11"/>
        <color indexed="10"/>
        <rFont val="宋体"/>
        <family val="3"/>
        <charset val="134"/>
      </rPr>
      <t>和旅游</t>
    </r>
    <r>
      <rPr>
        <sz val="11"/>
        <rFont val="宋体"/>
        <family val="3"/>
        <charset val="134"/>
      </rPr>
      <t>交流与合作</t>
    </r>
    <phoneticPr fontId="6" type="noConversion"/>
  </si>
  <si>
    <r>
      <t xml:space="preserve">      文化</t>
    </r>
    <r>
      <rPr>
        <sz val="11"/>
        <color indexed="10"/>
        <rFont val="宋体"/>
        <family val="3"/>
        <charset val="134"/>
      </rPr>
      <t>和旅游</t>
    </r>
    <r>
      <rPr>
        <sz val="11"/>
        <rFont val="宋体"/>
        <family val="3"/>
        <charset val="134"/>
      </rPr>
      <t>市场管理</t>
    </r>
    <phoneticPr fontId="6" type="noConversion"/>
  </si>
  <si>
    <t xml:space="preserve">      旅游宣传</t>
    <phoneticPr fontId="6" type="noConversion"/>
  </si>
  <si>
    <r>
      <t xml:space="preserve">      </t>
    </r>
    <r>
      <rPr>
        <sz val="11"/>
        <color indexed="10"/>
        <rFont val="宋体"/>
        <family val="3"/>
        <charset val="134"/>
      </rPr>
      <t>旅游行业业务管理</t>
    </r>
    <phoneticPr fontId="6" type="noConversion"/>
  </si>
  <si>
    <r>
      <t xml:space="preserve">      其他文化</t>
    </r>
    <r>
      <rPr>
        <sz val="11"/>
        <color indexed="10"/>
        <rFont val="宋体"/>
        <family val="3"/>
        <charset val="134"/>
      </rPr>
      <t>和旅游</t>
    </r>
    <r>
      <rPr>
        <sz val="11"/>
        <rFont val="宋体"/>
        <family val="3"/>
        <charset val="134"/>
      </rPr>
      <t>支出</t>
    </r>
    <phoneticPr fontId="6" type="noConversion"/>
  </si>
  <si>
    <r>
      <t xml:space="preserve">    新闻出版</t>
    </r>
    <r>
      <rPr>
        <sz val="11"/>
        <color indexed="10"/>
        <rFont val="宋体"/>
        <family val="3"/>
        <charset val="134"/>
      </rPr>
      <t>电影</t>
    </r>
    <phoneticPr fontId="6" type="noConversion"/>
  </si>
  <si>
    <t xml:space="preserve">      一般行政管理实务</t>
    <phoneticPr fontId="6" type="noConversion"/>
  </si>
  <si>
    <t xml:space="preserve">      新闻通讯</t>
    <phoneticPr fontId="6" type="noConversion"/>
  </si>
  <si>
    <t xml:space="preserve">      出版发行</t>
    <phoneticPr fontId="6" type="noConversion"/>
  </si>
  <si>
    <t xml:space="preserve">      版权管理</t>
    <phoneticPr fontId="6" type="noConversion"/>
  </si>
  <si>
    <t xml:space="preserve">      电影</t>
    <phoneticPr fontId="6" type="noConversion"/>
  </si>
  <si>
    <t xml:space="preserve">      其他新闻出版电影支出</t>
    <phoneticPr fontId="6" type="noConversion"/>
  </si>
  <si>
    <t xml:space="preserve">    广播电视</t>
    <phoneticPr fontId="6" type="noConversion"/>
  </si>
  <si>
    <t xml:space="preserve">      其他广播电视支出</t>
    <phoneticPr fontId="6" type="noConversion"/>
  </si>
  <si>
    <t xml:space="preserve">      军队转业干部安置</t>
    <phoneticPr fontId="6" type="noConversion"/>
  </si>
  <si>
    <r>
      <t xml:space="preserve">      交强险</t>
    </r>
    <r>
      <rPr>
        <sz val="11"/>
        <color indexed="10"/>
        <rFont val="宋体"/>
        <family val="3"/>
        <charset val="134"/>
      </rPr>
      <t>增值</t>
    </r>
    <r>
      <rPr>
        <sz val="11"/>
        <rFont val="宋体"/>
        <family val="3"/>
        <charset val="134"/>
      </rPr>
      <t>税补助基金支出</t>
    </r>
    <phoneticPr fontId="6" type="noConversion"/>
  </si>
  <si>
    <t xml:space="preserve">    退役军人管理事务</t>
    <phoneticPr fontId="6" type="noConversion"/>
  </si>
  <si>
    <t xml:space="preserve">      行政运行</t>
    <phoneticPr fontId="6" type="noConversion"/>
  </si>
  <si>
    <t xml:space="preserve">      一般行政管理事务</t>
    <phoneticPr fontId="6" type="noConversion"/>
  </si>
  <si>
    <t xml:space="preserve">      机关服务</t>
    <phoneticPr fontId="6" type="noConversion"/>
  </si>
  <si>
    <t xml:space="preserve">      拥军优属</t>
    <phoneticPr fontId="6" type="noConversion"/>
  </si>
  <si>
    <t xml:space="preserve">      部队供应</t>
    <phoneticPr fontId="6" type="noConversion"/>
  </si>
  <si>
    <t xml:space="preserve">      事业运行</t>
    <phoneticPr fontId="6" type="noConversion"/>
  </si>
  <si>
    <t xml:space="preserve">      其他退役军人事务管理支出</t>
    <phoneticPr fontId="6" type="noConversion"/>
  </si>
  <si>
    <r>
      <t>九、</t>
    </r>
    <r>
      <rPr>
        <sz val="11"/>
        <color indexed="10"/>
        <rFont val="宋体"/>
        <family val="3"/>
        <charset val="134"/>
      </rPr>
      <t>卫生健康</t>
    </r>
    <r>
      <rPr>
        <sz val="11"/>
        <rFont val="宋体"/>
        <family val="3"/>
        <charset val="134"/>
      </rPr>
      <t>支出</t>
    </r>
    <phoneticPr fontId="6" type="noConversion"/>
  </si>
  <si>
    <r>
      <t xml:space="preserve">    </t>
    </r>
    <r>
      <rPr>
        <sz val="11"/>
        <color indexed="10"/>
        <rFont val="宋体"/>
        <family val="3"/>
        <charset val="134"/>
      </rPr>
      <t>卫生健康</t>
    </r>
    <r>
      <rPr>
        <sz val="11"/>
        <rFont val="宋体"/>
        <family val="3"/>
        <charset val="134"/>
      </rPr>
      <t>管理事务</t>
    </r>
    <phoneticPr fontId="6" type="noConversion"/>
  </si>
  <si>
    <r>
      <t xml:space="preserve">      其他</t>
    </r>
    <r>
      <rPr>
        <sz val="11"/>
        <color indexed="10"/>
        <rFont val="宋体"/>
        <family val="3"/>
        <charset val="134"/>
      </rPr>
      <t>卫生健康</t>
    </r>
    <r>
      <rPr>
        <sz val="11"/>
        <rFont val="宋体"/>
        <family val="3"/>
        <charset val="134"/>
      </rPr>
      <t>管理事务支出</t>
    </r>
    <phoneticPr fontId="6" type="noConversion"/>
  </si>
  <si>
    <t xml:space="preserve">      财政对职工基本医疗保险基金的补助</t>
    <phoneticPr fontId="6" type="noConversion"/>
  </si>
  <si>
    <t xml:space="preserve">    医疗保障管理事务</t>
    <phoneticPr fontId="6" type="noConversion"/>
  </si>
  <si>
    <t xml:space="preserve">      行政运行</t>
    <phoneticPr fontId="6" type="noConversion"/>
  </si>
  <si>
    <t xml:space="preserve">      一般行政管理事务</t>
    <phoneticPr fontId="6" type="noConversion"/>
  </si>
  <si>
    <t xml:space="preserve">      机关服务</t>
    <phoneticPr fontId="6" type="noConversion"/>
  </si>
  <si>
    <t xml:space="preserve">      信息化建设</t>
    <phoneticPr fontId="6" type="noConversion"/>
  </si>
  <si>
    <t xml:space="preserve">      医疗保障政策管理</t>
    <phoneticPr fontId="6" type="noConversion"/>
  </si>
  <si>
    <t xml:space="preserve">      医疗保障经办事务</t>
    <phoneticPr fontId="6" type="noConversion"/>
  </si>
  <si>
    <t xml:space="preserve">      事业运行</t>
    <phoneticPr fontId="6" type="noConversion"/>
  </si>
  <si>
    <t xml:space="preserve">      其他医疗保障管理事务支出</t>
    <phoneticPr fontId="6" type="noConversion"/>
  </si>
  <si>
    <t xml:space="preserve">    老龄卫生健康服务</t>
    <phoneticPr fontId="6" type="noConversion"/>
  </si>
  <si>
    <t xml:space="preserve">      老龄卫生健康服务</t>
    <phoneticPr fontId="6" type="noConversion"/>
  </si>
  <si>
    <t xml:space="preserve">    其他卫生健康支出</t>
    <phoneticPr fontId="6" type="noConversion"/>
  </si>
  <si>
    <t xml:space="preserve">      其他卫生健康支出</t>
    <phoneticPr fontId="6" type="noConversion"/>
  </si>
  <si>
    <r>
      <t xml:space="preserve">      </t>
    </r>
    <r>
      <rPr>
        <sz val="11"/>
        <color indexed="10"/>
        <rFont val="宋体"/>
        <family val="3"/>
        <charset val="134"/>
      </rPr>
      <t>生态</t>
    </r>
    <r>
      <rPr>
        <sz val="11"/>
        <rFont val="宋体"/>
        <family val="3"/>
        <charset val="134"/>
      </rPr>
      <t>环境保护宣传</t>
    </r>
    <phoneticPr fontId="6" type="noConversion"/>
  </si>
  <si>
    <r>
      <t xml:space="preserve">      </t>
    </r>
    <r>
      <rPr>
        <sz val="11"/>
        <color indexed="10"/>
        <rFont val="宋体"/>
        <family val="3"/>
        <charset val="134"/>
      </rPr>
      <t>生态</t>
    </r>
    <r>
      <rPr>
        <sz val="11"/>
        <rFont val="宋体"/>
        <family val="3"/>
        <charset val="134"/>
      </rPr>
      <t>环境国际合作及履约</t>
    </r>
    <phoneticPr fontId="6" type="noConversion"/>
  </si>
  <si>
    <r>
      <t xml:space="preserve">      </t>
    </r>
    <r>
      <rPr>
        <sz val="11"/>
        <color indexed="10"/>
        <rFont val="宋体"/>
        <family val="3"/>
        <charset val="134"/>
      </rPr>
      <t>生态</t>
    </r>
    <r>
      <rPr>
        <sz val="11"/>
        <rFont val="宋体"/>
        <family val="3"/>
        <charset val="134"/>
      </rPr>
      <t>环境保护行政许可</t>
    </r>
    <phoneticPr fontId="6" type="noConversion"/>
  </si>
  <si>
    <t xml:space="preserve">      停伐补助</t>
    <phoneticPr fontId="6" type="noConversion"/>
  </si>
  <si>
    <r>
      <t xml:space="preserve">      </t>
    </r>
    <r>
      <rPr>
        <sz val="11"/>
        <color indexed="10"/>
        <rFont val="宋体"/>
        <family val="3"/>
        <charset val="134"/>
      </rPr>
      <t>生态</t>
    </r>
    <r>
      <rPr>
        <sz val="11"/>
        <rFont val="宋体"/>
        <family val="3"/>
        <charset val="134"/>
      </rPr>
      <t>环境监测与信息</t>
    </r>
    <phoneticPr fontId="6" type="noConversion"/>
  </si>
  <si>
    <r>
      <t xml:space="preserve">      </t>
    </r>
    <r>
      <rPr>
        <sz val="11"/>
        <color indexed="10"/>
        <rFont val="宋体"/>
        <family val="3"/>
        <charset val="134"/>
      </rPr>
      <t>生态</t>
    </r>
    <r>
      <rPr>
        <sz val="11"/>
        <rFont val="宋体"/>
        <family val="3"/>
        <charset val="134"/>
      </rPr>
      <t>环境执法监察</t>
    </r>
    <phoneticPr fontId="6" type="noConversion"/>
  </si>
  <si>
    <t xml:space="preserve">      减排专项支出</t>
    <phoneticPr fontId="6" type="noConversion"/>
  </si>
  <si>
    <t xml:space="preserve">      清洁生产专项支出</t>
    <phoneticPr fontId="6" type="noConversion"/>
  </si>
  <si>
    <t xml:space="preserve">    城乡社区管理事务</t>
    <phoneticPr fontId="6" type="noConversion"/>
  </si>
  <si>
    <t xml:space="preserve">      城管执法</t>
    <phoneticPr fontId="6" type="noConversion"/>
  </si>
  <si>
    <t xml:space="preserve">      工程建设国家标准规范编制与监管</t>
    <phoneticPr fontId="6" type="noConversion"/>
  </si>
  <si>
    <t xml:space="preserve">      工程建设管理</t>
    <phoneticPr fontId="6" type="noConversion"/>
  </si>
  <si>
    <t xml:space="preserve">      市政公用行业市场监管</t>
    <phoneticPr fontId="6" type="noConversion"/>
  </si>
  <si>
    <t xml:space="preserve">      住宅建设与房地产市场监管</t>
    <phoneticPr fontId="6" type="noConversion"/>
  </si>
  <si>
    <t xml:space="preserve">      执业资格注册、资质审查</t>
    <phoneticPr fontId="6" type="noConversion"/>
  </si>
  <si>
    <t xml:space="preserve">      其他城乡社区管理事务支出</t>
    <phoneticPr fontId="6" type="noConversion"/>
  </si>
  <si>
    <t xml:space="preserve">    城乡社区规划与管理</t>
    <phoneticPr fontId="6" type="noConversion"/>
  </si>
  <si>
    <t xml:space="preserve">    城乡社区公共设施</t>
    <phoneticPr fontId="6" type="noConversion"/>
  </si>
  <si>
    <t xml:space="preserve">      小城镇基础设施建设</t>
    <phoneticPr fontId="6" type="noConversion"/>
  </si>
  <si>
    <t xml:space="preserve">      其他城乡社区公共设施支出</t>
    <phoneticPr fontId="6" type="noConversion"/>
  </si>
  <si>
    <t xml:space="preserve">    城乡社区环境卫生</t>
    <phoneticPr fontId="6" type="noConversion"/>
  </si>
  <si>
    <t xml:space="preserve">    建设市场管理与监督</t>
    <phoneticPr fontId="6" type="noConversion"/>
  </si>
  <si>
    <t xml:space="preserve">    其他城乡社区支出</t>
    <phoneticPr fontId="6" type="noConversion"/>
  </si>
  <si>
    <t xml:space="preserve">        行政运行</t>
    <phoneticPr fontId="6" type="noConversion"/>
  </si>
  <si>
    <t xml:space="preserve">        防灾救灾</t>
    <phoneticPr fontId="6" type="noConversion"/>
  </si>
  <si>
    <t xml:space="preserve">        稳定农民收入补贴</t>
    <phoneticPr fontId="6" type="noConversion"/>
  </si>
  <si>
    <t xml:space="preserve">        农业结构调整补贴</t>
    <phoneticPr fontId="6" type="noConversion"/>
  </si>
  <si>
    <t xml:space="preserve">        其他农业支出</t>
    <phoneticPr fontId="6" type="noConversion"/>
  </si>
  <si>
    <r>
      <t xml:space="preserve">      林业</t>
    </r>
    <r>
      <rPr>
        <sz val="11"/>
        <color indexed="10"/>
        <rFont val="宋体"/>
        <family val="3"/>
        <charset val="134"/>
      </rPr>
      <t>和草原</t>
    </r>
    <phoneticPr fontId="6" type="noConversion"/>
  </si>
  <si>
    <t xml:space="preserve">        事业机构</t>
    <phoneticPr fontId="6" type="noConversion"/>
  </si>
  <si>
    <t xml:space="preserve">        技术推广与转化</t>
    <phoneticPr fontId="6" type="noConversion"/>
  </si>
  <si>
    <t xml:space="preserve">        自然保护区等管理</t>
    <phoneticPr fontId="6" type="noConversion"/>
  </si>
  <si>
    <t xml:space="preserve">        执法与监督</t>
    <phoneticPr fontId="6" type="noConversion"/>
  </si>
  <si>
    <t xml:space="preserve">        对外合作与交流</t>
    <phoneticPr fontId="6" type="noConversion"/>
  </si>
  <si>
    <t xml:space="preserve">        产业化管理</t>
    <phoneticPr fontId="6" type="noConversion"/>
  </si>
  <si>
    <t xml:space="preserve">        贷款贴息</t>
    <phoneticPr fontId="6" type="noConversion"/>
  </si>
  <si>
    <t xml:space="preserve">        防灾减灾</t>
    <phoneticPr fontId="6" type="noConversion"/>
  </si>
  <si>
    <t xml:space="preserve">        国家公园</t>
    <phoneticPr fontId="6" type="noConversion"/>
  </si>
  <si>
    <t xml:space="preserve">        草原管理</t>
    <phoneticPr fontId="6" type="noConversion"/>
  </si>
  <si>
    <t xml:space="preserve">        行业业务管理</t>
    <phoneticPr fontId="6" type="noConversion"/>
  </si>
  <si>
    <t xml:space="preserve">       “三西”农业建设专项补助</t>
    <phoneticPr fontId="6" type="noConversion"/>
  </si>
  <si>
    <t xml:space="preserve">        产业化发展</t>
    <phoneticPr fontId="6" type="noConversion"/>
  </si>
  <si>
    <t xml:space="preserve">        创新示范</t>
    <phoneticPr fontId="6" type="noConversion"/>
  </si>
  <si>
    <t xml:space="preserve">      其他农林水支出</t>
    <phoneticPr fontId="6" type="noConversion"/>
  </si>
  <si>
    <t xml:space="preserve">        其他农林水支出</t>
    <phoneticPr fontId="6" type="noConversion"/>
  </si>
  <si>
    <t xml:space="preserve">        中央企业专项管理</t>
    <phoneticPr fontId="6" type="noConversion"/>
  </si>
  <si>
    <t xml:space="preserve">        其他商业服务业等支出</t>
    <phoneticPr fontId="6" type="noConversion"/>
  </si>
  <si>
    <t xml:space="preserve">        政策性银行亏损补贴</t>
    <phoneticPr fontId="6" type="noConversion"/>
  </si>
  <si>
    <t xml:space="preserve">        利息费用补贴支出</t>
    <phoneticPr fontId="6" type="noConversion"/>
  </si>
  <si>
    <r>
      <t>十八、</t>
    </r>
    <r>
      <rPr>
        <sz val="11"/>
        <color indexed="10"/>
        <rFont val="宋体"/>
        <family val="3"/>
        <charset val="134"/>
      </rPr>
      <t>自然资源</t>
    </r>
    <r>
      <rPr>
        <sz val="11"/>
        <rFont val="宋体"/>
        <family val="3"/>
        <charset val="134"/>
      </rPr>
      <t>海洋气象等支出</t>
    </r>
    <phoneticPr fontId="6" type="noConversion"/>
  </si>
  <si>
    <r>
      <t xml:space="preserve">      </t>
    </r>
    <r>
      <rPr>
        <sz val="11"/>
        <color indexed="10"/>
        <rFont val="宋体"/>
        <family val="3"/>
        <charset val="134"/>
      </rPr>
      <t>自然</t>
    </r>
    <r>
      <rPr>
        <sz val="11"/>
        <rFont val="宋体"/>
        <family val="3"/>
        <charset val="134"/>
      </rPr>
      <t>资源事务</t>
    </r>
    <phoneticPr fontId="6" type="noConversion"/>
  </si>
  <si>
    <r>
      <t xml:space="preserve">        </t>
    </r>
    <r>
      <rPr>
        <sz val="11"/>
        <color indexed="10"/>
        <rFont val="宋体"/>
        <family val="3"/>
        <charset val="134"/>
      </rPr>
      <t>自然</t>
    </r>
    <r>
      <rPr>
        <sz val="11"/>
        <rFont val="宋体"/>
        <family val="3"/>
        <charset val="134"/>
      </rPr>
      <t>资源规划及管理</t>
    </r>
    <phoneticPr fontId="6" type="noConversion"/>
  </si>
  <si>
    <r>
      <t xml:space="preserve">        </t>
    </r>
    <r>
      <rPr>
        <sz val="11"/>
        <color indexed="10"/>
        <rFont val="宋体"/>
        <family val="3"/>
        <charset val="134"/>
      </rPr>
      <t>自然</t>
    </r>
    <r>
      <rPr>
        <sz val="11"/>
        <rFont val="宋体"/>
        <family val="3"/>
        <charset val="134"/>
      </rPr>
      <t>资源社会公益服务</t>
    </r>
    <phoneticPr fontId="6" type="noConversion"/>
  </si>
  <si>
    <r>
      <t xml:space="preserve">        </t>
    </r>
    <r>
      <rPr>
        <sz val="11"/>
        <color indexed="10"/>
        <rFont val="宋体"/>
        <family val="3"/>
        <charset val="134"/>
      </rPr>
      <t>自然</t>
    </r>
    <r>
      <rPr>
        <sz val="11"/>
        <rFont val="宋体"/>
        <family val="3"/>
        <charset val="134"/>
      </rPr>
      <t>资源行业业务管理</t>
    </r>
    <phoneticPr fontId="6" type="noConversion"/>
  </si>
  <si>
    <r>
      <t xml:space="preserve">        </t>
    </r>
    <r>
      <rPr>
        <sz val="11"/>
        <color indexed="10"/>
        <rFont val="宋体"/>
        <family val="3"/>
        <charset val="134"/>
      </rPr>
      <t>自然</t>
    </r>
    <r>
      <rPr>
        <sz val="11"/>
        <rFont val="宋体"/>
        <family val="3"/>
        <charset val="134"/>
      </rPr>
      <t>资源调查</t>
    </r>
    <phoneticPr fontId="6" type="noConversion"/>
  </si>
  <si>
    <t xml:space="preserve">        地质矿产资源与环境调查</t>
    <phoneticPr fontId="6" type="noConversion"/>
  </si>
  <si>
    <r>
      <t xml:space="preserve">        其他</t>
    </r>
    <r>
      <rPr>
        <sz val="11"/>
        <color indexed="10"/>
        <rFont val="宋体"/>
        <family val="3"/>
        <charset val="134"/>
      </rPr>
      <t>自然</t>
    </r>
    <r>
      <rPr>
        <sz val="11"/>
        <rFont val="宋体"/>
        <family val="3"/>
        <charset val="134"/>
      </rPr>
      <t>资源事务支出</t>
    </r>
    <phoneticPr fontId="6" type="noConversion"/>
  </si>
  <si>
    <r>
      <t xml:space="preserve">      其他</t>
    </r>
    <r>
      <rPr>
        <sz val="11"/>
        <color indexed="10"/>
        <rFont val="宋体"/>
        <family val="3"/>
        <charset val="134"/>
      </rPr>
      <t>自然资源</t>
    </r>
    <r>
      <rPr>
        <sz val="11"/>
        <rFont val="宋体"/>
        <family val="3"/>
        <charset val="134"/>
      </rPr>
      <t>海洋气象等支出</t>
    </r>
    <phoneticPr fontId="6" type="noConversion"/>
  </si>
  <si>
    <r>
      <t xml:space="preserve">        </t>
    </r>
    <r>
      <rPr>
        <sz val="11"/>
        <color indexed="10"/>
        <rFont val="宋体"/>
        <family val="3"/>
        <charset val="134"/>
      </rPr>
      <t>石油储备</t>
    </r>
    <phoneticPr fontId="6" type="noConversion"/>
  </si>
  <si>
    <r>
      <t xml:space="preserve">        其他能源储备</t>
    </r>
    <r>
      <rPr>
        <sz val="11"/>
        <color indexed="10"/>
        <rFont val="宋体"/>
        <family val="3"/>
        <charset val="134"/>
      </rPr>
      <t>支出</t>
    </r>
    <phoneticPr fontId="6" type="noConversion"/>
  </si>
  <si>
    <t xml:space="preserve">        储备粮油补贴</t>
    <phoneticPr fontId="6" type="noConversion"/>
  </si>
  <si>
    <t>二十一、灾害防治及应急管理支出</t>
    <phoneticPr fontId="6" type="noConversion"/>
  </si>
  <si>
    <t xml:space="preserve">     应急管理事务</t>
    <phoneticPr fontId="6" type="noConversion"/>
  </si>
  <si>
    <t xml:space="preserve">       行政运行</t>
    <phoneticPr fontId="6" type="noConversion"/>
  </si>
  <si>
    <t xml:space="preserve">       一般行政管理事务</t>
    <phoneticPr fontId="6" type="noConversion"/>
  </si>
  <si>
    <t xml:space="preserve">       机关服务</t>
    <phoneticPr fontId="6" type="noConversion"/>
  </si>
  <si>
    <t xml:space="preserve">       灾害风险防治</t>
    <phoneticPr fontId="6" type="noConversion"/>
  </si>
  <si>
    <t xml:space="preserve">       国务院安委会专项</t>
    <phoneticPr fontId="6" type="noConversion"/>
  </si>
  <si>
    <t xml:space="preserve">       安全监管</t>
    <phoneticPr fontId="6" type="noConversion"/>
  </si>
  <si>
    <t xml:space="preserve">       安全生产基础</t>
    <phoneticPr fontId="6" type="noConversion"/>
  </si>
  <si>
    <t xml:space="preserve">       应急救援</t>
    <phoneticPr fontId="6" type="noConversion"/>
  </si>
  <si>
    <t xml:space="preserve">       应急管理</t>
    <phoneticPr fontId="6" type="noConversion"/>
  </si>
  <si>
    <t xml:space="preserve">       事业运行</t>
    <phoneticPr fontId="6" type="noConversion"/>
  </si>
  <si>
    <t xml:space="preserve">       其他应急管理支出</t>
    <phoneticPr fontId="6" type="noConversion"/>
  </si>
  <si>
    <t xml:space="preserve">     消防事务</t>
    <phoneticPr fontId="6" type="noConversion"/>
  </si>
  <si>
    <t xml:space="preserve">       一般行政管理实务</t>
    <phoneticPr fontId="6" type="noConversion"/>
  </si>
  <si>
    <t xml:space="preserve">       消防应急救援</t>
    <phoneticPr fontId="6" type="noConversion"/>
  </si>
  <si>
    <t xml:space="preserve">       其他消防事务支出</t>
    <phoneticPr fontId="6" type="noConversion"/>
  </si>
  <si>
    <t xml:space="preserve">     森林消防事务</t>
    <phoneticPr fontId="6" type="noConversion"/>
  </si>
  <si>
    <t xml:space="preserve">       森林消防应急救援</t>
    <phoneticPr fontId="6" type="noConversion"/>
  </si>
  <si>
    <t xml:space="preserve">       其他森林消防事务支出</t>
    <phoneticPr fontId="6" type="noConversion"/>
  </si>
  <si>
    <t xml:space="preserve">     煤矿安全</t>
    <phoneticPr fontId="6" type="noConversion"/>
  </si>
  <si>
    <t xml:space="preserve">       煤矿安全监察事务</t>
    <phoneticPr fontId="6" type="noConversion"/>
  </si>
  <si>
    <t xml:space="preserve">       煤矿应急救援事务</t>
    <phoneticPr fontId="6" type="noConversion"/>
  </si>
  <si>
    <t xml:space="preserve">       其他煤矿安全支出</t>
    <phoneticPr fontId="6" type="noConversion"/>
  </si>
  <si>
    <t xml:space="preserve">     地震事务</t>
    <phoneticPr fontId="6" type="noConversion"/>
  </si>
  <si>
    <t xml:space="preserve">       地震监测</t>
    <phoneticPr fontId="6" type="noConversion"/>
  </si>
  <si>
    <t xml:space="preserve">       地震预测预报</t>
    <phoneticPr fontId="6" type="noConversion"/>
  </si>
  <si>
    <t xml:space="preserve">       地震灾害预防</t>
    <phoneticPr fontId="6" type="noConversion"/>
  </si>
  <si>
    <t xml:space="preserve">       地震应急救援</t>
    <phoneticPr fontId="6" type="noConversion"/>
  </si>
  <si>
    <t xml:space="preserve">       地震环境探察</t>
    <phoneticPr fontId="6" type="noConversion"/>
  </si>
  <si>
    <t xml:space="preserve">       防震减灾信息管理</t>
    <phoneticPr fontId="6" type="noConversion"/>
  </si>
  <si>
    <t xml:space="preserve">       防震减灾基础管理</t>
    <phoneticPr fontId="6" type="noConversion"/>
  </si>
  <si>
    <t xml:space="preserve">       地震事业机构</t>
    <phoneticPr fontId="6" type="noConversion"/>
  </si>
  <si>
    <t xml:space="preserve">       其他地震事务支出</t>
    <phoneticPr fontId="6" type="noConversion"/>
  </si>
  <si>
    <t xml:space="preserve">     自然灾害防治</t>
    <phoneticPr fontId="6" type="noConversion"/>
  </si>
  <si>
    <t xml:space="preserve">       地质灾害防治</t>
    <phoneticPr fontId="6" type="noConversion"/>
  </si>
  <si>
    <t xml:space="preserve">       森林草原防灾减灾</t>
    <phoneticPr fontId="6" type="noConversion"/>
  </si>
  <si>
    <t xml:space="preserve">       其他自然灾害防治支出</t>
    <phoneticPr fontId="6" type="noConversion"/>
  </si>
  <si>
    <t xml:space="preserve">     自然灾害救灾及恢复重建支出</t>
    <phoneticPr fontId="6" type="noConversion"/>
  </si>
  <si>
    <t xml:space="preserve">       中央自然灾害生活补助</t>
    <phoneticPr fontId="6" type="noConversion"/>
  </si>
  <si>
    <t xml:space="preserve">       地方自然灾害生活补助</t>
    <phoneticPr fontId="6" type="noConversion"/>
  </si>
  <si>
    <t xml:space="preserve">       自然灾害救灾补助</t>
    <phoneticPr fontId="6" type="noConversion"/>
  </si>
  <si>
    <t xml:space="preserve">       自然灾害灾后重建补助</t>
    <phoneticPr fontId="6" type="noConversion"/>
  </si>
  <si>
    <t xml:space="preserve">       其他自然灾害生活救助支出</t>
    <phoneticPr fontId="6" type="noConversion"/>
  </si>
  <si>
    <t xml:space="preserve">     其他灾害防治及应急管理支出</t>
    <phoneticPr fontId="6" type="noConversion"/>
  </si>
  <si>
    <t>二十二、预备费</t>
    <phoneticPr fontId="6" type="noConversion"/>
  </si>
  <si>
    <t>二十三、债务付息支出</t>
    <phoneticPr fontId="6" type="noConversion"/>
  </si>
  <si>
    <t xml:space="preserve">        地方政府一般债券付息支出</t>
  </si>
  <si>
    <t>二十四、债务发行费用支出</t>
    <phoneticPr fontId="6" type="noConversion"/>
  </si>
  <si>
    <t>二十五、其他支出</t>
    <phoneticPr fontId="6" type="noConversion"/>
  </si>
  <si>
    <t>支出合计</t>
  </si>
  <si>
    <t>2019年一般公共预算支出表（总支出）</t>
    <phoneticPr fontId="13" type="noConversion"/>
  </si>
  <si>
    <t>转移性支出</t>
  </si>
  <si>
    <t xml:space="preserve">  上解支出</t>
    <phoneticPr fontId="6" type="noConversion"/>
  </si>
  <si>
    <t xml:space="preserve">    体制上解支出</t>
  </si>
  <si>
    <t xml:space="preserve">    专项上解支出</t>
  </si>
  <si>
    <t xml:space="preserve"> </t>
    <phoneticPr fontId="6" type="noConversion"/>
  </si>
  <si>
    <t xml:space="preserve">  调出资金</t>
  </si>
  <si>
    <t xml:space="preserve">  年终结余</t>
  </si>
  <si>
    <t xml:space="preserve">  地方政府一般债务还本支出</t>
    <phoneticPr fontId="6" type="noConversion"/>
  </si>
  <si>
    <t xml:space="preserve">    地方政府一般债券还本支出</t>
    <phoneticPr fontId="6" type="noConversion"/>
  </si>
  <si>
    <t xml:space="preserve">    地方政府向外国政府借款还本支出</t>
    <phoneticPr fontId="6" type="noConversion"/>
  </si>
  <si>
    <t xml:space="preserve">    地方政府向国际组织借款还本支出</t>
    <phoneticPr fontId="6" type="noConversion"/>
  </si>
  <si>
    <t xml:space="preserve">    地方政府其他一般债务还本支出</t>
    <phoneticPr fontId="6" type="noConversion"/>
  </si>
  <si>
    <t xml:space="preserve">  地方政府一般债务转贷支出</t>
    <phoneticPr fontId="6" type="noConversion"/>
  </si>
  <si>
    <t xml:space="preserve">  安排预算稳定调节基金</t>
    <phoneticPr fontId="6" type="noConversion"/>
  </si>
  <si>
    <t xml:space="preserve">  补充预算周转金</t>
    <phoneticPr fontId="6" type="noConversion"/>
  </si>
  <si>
    <t>2019年一般公共预算支出表（本级支出）</t>
    <phoneticPr fontId="13" type="noConversion"/>
  </si>
  <si>
    <t>资本性支出小计</t>
  </si>
  <si>
    <t>2010106  人大监督</t>
  </si>
  <si>
    <t>2010399  其他政府办公厅（室）及相关机构事务支出</t>
  </si>
  <si>
    <t>2010408  物价管理</t>
  </si>
  <si>
    <t>2010499  其他发展与改革事务支出</t>
  </si>
  <si>
    <t>2010508  统计抽样调查</t>
  </si>
  <si>
    <t>2010699  其他财政事务支出</t>
  </si>
  <si>
    <t>2010708  协税护税</t>
  </si>
  <si>
    <t>2011105  派驻派出机构</t>
  </si>
  <si>
    <t>2011399  其他商贸事务支出</t>
  </si>
  <si>
    <t>2013404  宗教事务</t>
  </si>
  <si>
    <t>38小计</t>
  </si>
  <si>
    <t>38</t>
  </si>
  <si>
    <t>市场监督管理事务</t>
  </si>
  <si>
    <t>2013801  行政运行</t>
  </si>
  <si>
    <t>2013802  一般行政管理事务</t>
  </si>
  <si>
    <t>2013805  市场监管执法</t>
  </si>
  <si>
    <t>2013850  事业运行</t>
  </si>
  <si>
    <t>2013899  其他市场监督管理事务</t>
  </si>
  <si>
    <t>2030603  人民防空</t>
  </si>
  <si>
    <t>武装警察部队</t>
  </si>
  <si>
    <t>2040101  武装警察部队</t>
  </si>
  <si>
    <t>2040219  信息化建设</t>
  </si>
  <si>
    <t>2040220  执法办案</t>
  </si>
  <si>
    <t>2040221  特别业务</t>
  </si>
  <si>
    <t>2040606  律师公证管理</t>
  </si>
  <si>
    <t>其他公共安全支出</t>
  </si>
  <si>
    <t>2049901  其他公共安全支出</t>
  </si>
  <si>
    <t>2050902  农村中小学教学设施</t>
  </si>
  <si>
    <t>其他教育支出</t>
  </si>
  <si>
    <t>2059999  其他教育支出</t>
  </si>
  <si>
    <t>2060499  其他技术研究与开发支出</t>
  </si>
  <si>
    <t>2069999  其他科学技术支出</t>
  </si>
  <si>
    <t>文化旅游体育与传媒支出</t>
  </si>
  <si>
    <t>文化和旅游</t>
  </si>
  <si>
    <t>2070112  文化和旅游市场管理</t>
  </si>
  <si>
    <t>2070199  其他文化和旅游支出</t>
  </si>
  <si>
    <t>2070204  文物保护</t>
  </si>
  <si>
    <t>新闻出版电影</t>
  </si>
  <si>
    <t>2070699  其他新闻出版电影支出</t>
  </si>
  <si>
    <t>广播电视</t>
  </si>
  <si>
    <t>2070801  行政运行</t>
  </si>
  <si>
    <t>2070803  机关服务</t>
  </si>
  <si>
    <t>2070899  其他广播电视支出</t>
  </si>
  <si>
    <t>2080506  机关事业单位职业年金缴费支出</t>
  </si>
  <si>
    <t>2080801  死亡抚恤</t>
  </si>
  <si>
    <t>2080803  在乡复员、退伍军人生活补助</t>
  </si>
  <si>
    <t>2080902  军队移交政府的离退休人员安置</t>
  </si>
  <si>
    <t>2081002  老年福利</t>
  </si>
  <si>
    <t>2081005  社会福利事业单位</t>
  </si>
  <si>
    <t>2082001  临时救助支出</t>
  </si>
  <si>
    <t>退役军人管理事务</t>
  </si>
  <si>
    <t>2082801  行政运行</t>
  </si>
  <si>
    <t>2082804  拥军优属</t>
  </si>
  <si>
    <t>卫生健康支出</t>
  </si>
  <si>
    <t>卫生健康管理事务</t>
  </si>
  <si>
    <t>2100199  其他卫生健康管理事务支出</t>
  </si>
  <si>
    <t>其他卫生健康支出</t>
  </si>
  <si>
    <t>2109901  其他卫生健康支出</t>
  </si>
  <si>
    <t>能源节约利用</t>
  </si>
  <si>
    <t>2111001  能源节约利用</t>
  </si>
  <si>
    <t>2111102  生态环境执法监察</t>
  </si>
  <si>
    <t>其他节能环保支出</t>
  </si>
  <si>
    <t>2119901  其他节能环保支出</t>
  </si>
  <si>
    <t>2120199  其他城乡社区管理事务支出</t>
  </si>
  <si>
    <t>2130102  一般行政管理事务</t>
  </si>
  <si>
    <t>35</t>
  </si>
  <si>
    <t>2130135  农业资源保护修复与利用</t>
  </si>
  <si>
    <t>林业和草原</t>
  </si>
  <si>
    <t>2130204  事业机构</t>
  </si>
  <si>
    <t>2130205  森林培育</t>
  </si>
  <si>
    <t>2130234  防灾减灾</t>
  </si>
  <si>
    <t>2130319  江河湖库水系综合整治</t>
  </si>
  <si>
    <t>2130321  大中型水库移民后期扶持专项支出</t>
  </si>
  <si>
    <t>2130504  农村基础设施建设</t>
  </si>
  <si>
    <t>2130507  扶贫贷款奖补和贴息</t>
  </si>
  <si>
    <t>普惠金融发展支出</t>
  </si>
  <si>
    <t>2130803  农业保险保费补贴</t>
  </si>
  <si>
    <t>其他农林水支出</t>
  </si>
  <si>
    <t>2139999  其他农林水支出</t>
  </si>
  <si>
    <t>2140104  公路建设</t>
  </si>
  <si>
    <t>车辆购置税支出</t>
  </si>
  <si>
    <t>2140602  车辆购置税用于农村公路建设支出</t>
  </si>
  <si>
    <t>2150502  一般行政管理事务</t>
  </si>
  <si>
    <t>其他资源勘探信息等支出</t>
  </si>
  <si>
    <t>2159999  其他资源勘探信息等支出</t>
  </si>
  <si>
    <t>其他商业服务业等支出</t>
  </si>
  <si>
    <t>2169999  其他商业服务业等支出</t>
  </si>
  <si>
    <t>自然资源海洋气象等支出</t>
  </si>
  <si>
    <t>自然资源事务</t>
  </si>
  <si>
    <t>其他自然资源海洋气象等支出</t>
  </si>
  <si>
    <t>2209901  其他自然资源海洋气象等支出</t>
  </si>
  <si>
    <t>2210103  棚户区改造</t>
  </si>
  <si>
    <t>224小计</t>
  </si>
  <si>
    <t>224</t>
  </si>
  <si>
    <t>灾害防治及应急管理支出</t>
  </si>
  <si>
    <t>应急管理事务</t>
  </si>
  <si>
    <t>2240101  行政运行</t>
  </si>
  <si>
    <t>消防事务</t>
  </si>
  <si>
    <t>2240201  行政运行</t>
  </si>
  <si>
    <t>2240501  行政运行</t>
  </si>
  <si>
    <t>2240505  地震预测预报</t>
  </si>
  <si>
    <t>2299901  其他支出</t>
  </si>
  <si>
    <t xml:space="preserve">      增值税五五分享税收返还收入</t>
    <phoneticPr fontId="44" type="noConversion"/>
  </si>
  <si>
    <t xml:space="preserve">      其他返还性收入</t>
    <phoneticPr fontId="44" type="noConversion"/>
  </si>
  <si>
    <r>
      <t xml:space="preserve">      城乡居民</t>
    </r>
    <r>
      <rPr>
        <sz val="11"/>
        <color indexed="10"/>
        <rFont val="宋体"/>
        <charset val="134"/>
      </rPr>
      <t>基本</t>
    </r>
    <r>
      <rPr>
        <sz val="11"/>
        <rFont val="宋体"/>
        <charset val="134"/>
      </rPr>
      <t>医疗保险转移支付收入</t>
    </r>
    <phoneticPr fontId="44" type="noConversion"/>
  </si>
  <si>
    <r>
      <t xml:space="preserve">      边</t>
    </r>
    <r>
      <rPr>
        <sz val="11"/>
        <color indexed="10"/>
        <rFont val="宋体"/>
        <charset val="134"/>
      </rPr>
      <t>境</t>
    </r>
    <r>
      <rPr>
        <sz val="11"/>
        <rFont val="宋体"/>
        <charset val="134"/>
      </rPr>
      <t>地区转移支付收入</t>
    </r>
    <phoneticPr fontId="44" type="noConversion"/>
  </si>
  <si>
    <t xml:space="preserve">      一般公共服务共同财政事权转移支付收入</t>
    <phoneticPr fontId="44" type="noConversion"/>
  </si>
  <si>
    <t xml:space="preserve">      外交共同财政事权转移支付收入</t>
    <phoneticPr fontId="44" type="noConversion"/>
  </si>
  <si>
    <t xml:space="preserve">      国防共同财政事权转移支付收入</t>
    <phoneticPr fontId="44" type="noConversion"/>
  </si>
  <si>
    <t xml:space="preserve">      公共安全共同财政事权转移支付收入</t>
    <phoneticPr fontId="44" type="noConversion"/>
  </si>
  <si>
    <t xml:space="preserve">      教育共同财政事权转移支付收入</t>
    <phoneticPr fontId="44" type="noConversion"/>
  </si>
  <si>
    <t xml:space="preserve">      科学技术共同财政事权转移支付收入</t>
    <phoneticPr fontId="44" type="noConversion"/>
  </si>
  <si>
    <t xml:space="preserve">      文化旅游体育与传媒共同财政事权转移支付收入</t>
    <phoneticPr fontId="44" type="noConversion"/>
  </si>
  <si>
    <t xml:space="preserve">      社会保障和就业共同财政事权转移支付收入</t>
    <phoneticPr fontId="44" type="noConversion"/>
  </si>
  <si>
    <t xml:space="preserve">      卫生健康共同财政事权转移支付收入</t>
    <phoneticPr fontId="44" type="noConversion"/>
  </si>
  <si>
    <t xml:space="preserve">      节能环保共同财政事权转移支付收入</t>
    <phoneticPr fontId="44" type="noConversion"/>
  </si>
  <si>
    <t xml:space="preserve">      城乡社区共同财政事权转移支付收入</t>
    <phoneticPr fontId="44" type="noConversion"/>
  </si>
  <si>
    <t xml:space="preserve">      农林水共同财政事权转移支付收入</t>
    <phoneticPr fontId="44" type="noConversion"/>
  </si>
  <si>
    <t xml:space="preserve">      交通运输共同财政事权转移支付收入</t>
    <phoneticPr fontId="44" type="noConversion"/>
  </si>
  <si>
    <t xml:space="preserve">      资源勘探信息等共同财政事权转移支付收入</t>
    <phoneticPr fontId="44" type="noConversion"/>
  </si>
  <si>
    <t xml:space="preserve">      商业服务业等共同财政事权转移支付收入</t>
    <phoneticPr fontId="44" type="noConversion"/>
  </si>
  <si>
    <t xml:space="preserve">      金融共同财政事权转移支付收入</t>
    <phoneticPr fontId="44" type="noConversion"/>
  </si>
  <si>
    <t xml:space="preserve">      自然资源海洋气象等共同财政事权转移支付收入</t>
    <phoneticPr fontId="44" type="noConversion"/>
  </si>
  <si>
    <t xml:space="preserve">      住房保障共同财政事权转移支付收入</t>
    <phoneticPr fontId="44" type="noConversion"/>
  </si>
  <si>
    <t xml:space="preserve">      粮油物资储备共同财政事权转移支付收入</t>
    <phoneticPr fontId="44" type="noConversion"/>
  </si>
  <si>
    <t xml:space="preserve">      其他共同财政事权转移支付收入</t>
    <phoneticPr fontId="44" type="noConversion"/>
  </si>
  <si>
    <r>
      <t xml:space="preserve">      文化</t>
    </r>
    <r>
      <rPr>
        <sz val="11"/>
        <color indexed="10"/>
        <rFont val="宋体"/>
        <charset val="134"/>
      </rPr>
      <t>旅游</t>
    </r>
    <r>
      <rPr>
        <sz val="11"/>
        <rFont val="宋体"/>
        <charset val="134"/>
      </rPr>
      <t>体育与传媒</t>
    </r>
    <phoneticPr fontId="44" type="noConversion"/>
  </si>
  <si>
    <r>
      <t xml:space="preserve">  </t>
    </r>
    <r>
      <rPr>
        <sz val="11"/>
        <color indexed="10"/>
        <rFont val="宋体"/>
        <charset val="134"/>
      </rPr>
      <t xml:space="preserve">    卫生健康</t>
    </r>
    <phoneticPr fontId="44" type="noConversion"/>
  </si>
  <si>
    <r>
      <t xml:space="preserve">      </t>
    </r>
    <r>
      <rPr>
        <sz val="11"/>
        <color indexed="10"/>
        <rFont val="宋体"/>
        <charset val="134"/>
      </rPr>
      <t>自然资源</t>
    </r>
    <r>
      <rPr>
        <sz val="11"/>
        <rFont val="宋体"/>
        <charset val="134"/>
      </rPr>
      <t>海洋气象等</t>
    </r>
    <phoneticPr fontId="44" type="noConversion"/>
  </si>
  <si>
    <t>2018年末一般债务余额</t>
  </si>
  <si>
    <t>政府一般债务限额和余额表</t>
    <phoneticPr fontId="2" type="noConversion"/>
  </si>
  <si>
    <r>
      <t>201</t>
    </r>
    <r>
      <rPr>
        <b/>
        <sz val="12"/>
        <rFont val="宋体"/>
        <family val="3"/>
        <charset val="134"/>
      </rPr>
      <t>9</t>
    </r>
    <r>
      <rPr>
        <b/>
        <sz val="12"/>
        <rFont val="宋体"/>
        <family val="3"/>
        <charset val="134"/>
      </rPr>
      <t>年新增一般债务限额</t>
    </r>
    <phoneticPr fontId="2" type="noConversion"/>
  </si>
  <si>
    <t xml:space="preserve"> 2018年一般债务</t>
    <phoneticPr fontId="2" type="noConversion"/>
  </si>
  <si>
    <t>其中：一般债券余额</t>
    <phoneticPr fontId="13" type="noConversion"/>
  </si>
  <si>
    <t>合计</t>
    <phoneticPr fontId="2" type="noConversion"/>
  </si>
  <si>
    <r>
      <t>提前下达2019</t>
    </r>
    <r>
      <rPr>
        <b/>
        <sz val="12"/>
        <rFont val="宋体"/>
        <family val="3"/>
        <charset val="134"/>
      </rPr>
      <t>年新增一般债务限额</t>
    </r>
    <phoneticPr fontId="2" type="noConversion"/>
  </si>
  <si>
    <t>提前下达2019年一般债务余额限额</t>
    <phoneticPr fontId="2" type="noConversion"/>
  </si>
  <si>
    <t>2018年一般债务限额</t>
    <phoneticPr fontId="2" type="noConversion"/>
  </si>
  <si>
    <t>一般公共预算支出情况表（政府经济分类）</t>
  </si>
  <si>
    <t>政府经济科目编码</t>
  </si>
  <si>
    <t>机关工资福利支出小计</t>
  </si>
  <si>
    <t>工资奖金津补贴</t>
  </si>
  <si>
    <t xml:space="preserve">        费用补贴</t>
  </si>
  <si>
    <t>社会保障缴费</t>
  </si>
  <si>
    <t xml:space="preserve">        利息补贴</t>
  </si>
  <si>
    <t xml:space="preserve">        其他对企业补助</t>
  </si>
  <si>
    <t>对企业资本性补助小计</t>
  </si>
  <si>
    <t>机关商品和服务支出小计</t>
  </si>
  <si>
    <t>办公经费</t>
  </si>
  <si>
    <t>对个人和家庭的补助小计</t>
  </si>
  <si>
    <t xml:space="preserve">       社会福利和救助</t>
  </si>
  <si>
    <t xml:space="preserve">        助学金</t>
  </si>
  <si>
    <t xml:space="preserve">        个人农业生产补贴</t>
  </si>
  <si>
    <t xml:space="preserve">        离退休费</t>
  </si>
  <si>
    <t xml:space="preserve">        其他对个人和家庭补助</t>
  </si>
  <si>
    <t xml:space="preserve">        对社会保险基金补助</t>
  </si>
  <si>
    <t>机关资本性支出（一）小计</t>
  </si>
  <si>
    <t xml:space="preserve">        补充全国社会保障基金</t>
  </si>
  <si>
    <t xml:space="preserve">        房屋建筑物购建</t>
  </si>
  <si>
    <t xml:space="preserve">        基础设施建设</t>
  </si>
  <si>
    <t xml:space="preserve">        国内债务付息</t>
  </si>
  <si>
    <t xml:space="preserve">        公务用车购置</t>
  </si>
  <si>
    <t xml:space="preserve">        国外债务付息</t>
  </si>
  <si>
    <t xml:space="preserve">        土地征迁补偿和安置支出</t>
  </si>
  <si>
    <t xml:space="preserve">        国内债务发行费用</t>
  </si>
  <si>
    <t xml:space="preserve">        设备购置</t>
  </si>
  <si>
    <t xml:space="preserve">        国外债务发行费用</t>
  </si>
  <si>
    <t xml:space="preserve">        大型修缮</t>
  </si>
  <si>
    <t>债务还本支出小计</t>
  </si>
  <si>
    <t xml:space="preserve">        其他资本性支出</t>
  </si>
  <si>
    <t xml:space="preserve">        国内债务还本</t>
  </si>
  <si>
    <t>机关资本性支出（二）小计</t>
  </si>
  <si>
    <t xml:space="preserve">        国外债务还本</t>
  </si>
  <si>
    <t xml:space="preserve">        上下级政府间转移性支出</t>
  </si>
  <si>
    <t xml:space="preserve">        援助其他地区支出</t>
  </si>
  <si>
    <t xml:space="preserve">        债务转贷</t>
  </si>
  <si>
    <t xml:space="preserve">        调出资金</t>
  </si>
  <si>
    <t>预备费及预留</t>
  </si>
  <si>
    <t>对事业单位经常性补助小计</t>
  </si>
  <si>
    <t xml:space="preserve">        预备费</t>
  </si>
  <si>
    <t xml:space="preserve">        工资福利支出</t>
  </si>
  <si>
    <t xml:space="preserve">        预留</t>
  </si>
  <si>
    <t xml:space="preserve">        商品和服务支出</t>
  </si>
  <si>
    <t xml:space="preserve">        其他对事业单位补助</t>
  </si>
  <si>
    <t xml:space="preserve">        赠与</t>
  </si>
  <si>
    <t>对事业单位资本性补助小计</t>
  </si>
  <si>
    <t xml:space="preserve">        国家赔偿费用支出</t>
  </si>
  <si>
    <t xml:space="preserve">        资本性支出（一）</t>
  </si>
  <si>
    <t xml:space="preserve">        资本性支出（二）</t>
  </si>
  <si>
    <t>一般公共预算支出情况表（部门经济分类）</t>
  </si>
  <si>
    <t xml:space="preserve">         支出总计</t>
  </si>
  <si>
    <t xml:space="preserve">       国内债务付息</t>
  </si>
  <si>
    <t xml:space="preserve">       国外债务付息</t>
  </si>
  <si>
    <t xml:space="preserve">       国内债务发行费用</t>
  </si>
  <si>
    <t xml:space="preserve">       国外债务发行费用</t>
  </si>
  <si>
    <t xml:space="preserve">       房屋建筑物购建</t>
  </si>
  <si>
    <t xml:space="preserve">       办公设备购置</t>
  </si>
  <si>
    <t xml:space="preserve">       专用设备购置</t>
  </si>
  <si>
    <t xml:space="preserve">       基础设施建设</t>
  </si>
  <si>
    <t xml:space="preserve">       大型修缮</t>
  </si>
  <si>
    <t xml:space="preserve">       信息网络及软件购置更新</t>
  </si>
  <si>
    <t xml:space="preserve">       物资储备</t>
  </si>
  <si>
    <t xml:space="preserve">       公务用车购置</t>
  </si>
  <si>
    <t xml:space="preserve">       其他交通工具购置</t>
  </si>
  <si>
    <t xml:space="preserve">       文物和陈列品购置</t>
  </si>
  <si>
    <t xml:space="preserve">       无形资产购置</t>
  </si>
  <si>
    <t xml:space="preserve">       其他基本建设支出</t>
  </si>
  <si>
    <t xml:space="preserve">     房屋建筑物购建</t>
  </si>
  <si>
    <t xml:space="preserve">     办公设备购置</t>
  </si>
  <si>
    <t xml:space="preserve">     专用设备购置</t>
  </si>
  <si>
    <t xml:space="preserve">      土地补偿</t>
  </si>
  <si>
    <t xml:space="preserve">      安置补助</t>
  </si>
  <si>
    <t xml:space="preserve">      地上附着物和青苗补偿</t>
  </si>
  <si>
    <t xml:space="preserve">      拆迁补偿</t>
  </si>
  <si>
    <t xml:space="preserve">      其他资本性支出</t>
  </si>
  <si>
    <t xml:space="preserve">     资本金注入</t>
  </si>
  <si>
    <t xml:space="preserve">     其他对企业补助</t>
  </si>
  <si>
    <t xml:space="preserve">     政府投资基金股权投资</t>
  </si>
  <si>
    <t xml:space="preserve">     费用补贴</t>
  </si>
  <si>
    <t xml:space="preserve">     利息补贴</t>
  </si>
  <si>
    <t xml:space="preserve">      离休费</t>
  </si>
  <si>
    <t xml:space="preserve">       其他对企业补助</t>
  </si>
  <si>
    <t xml:space="preserve">      退休费</t>
  </si>
  <si>
    <t xml:space="preserve">      退职（役）费</t>
  </si>
  <si>
    <t xml:space="preserve">     对社会保险基金补助</t>
  </si>
  <si>
    <t xml:space="preserve">      抚恤金</t>
  </si>
  <si>
    <t xml:space="preserve">     补充全国社会保障基金</t>
  </si>
  <si>
    <t xml:space="preserve">      生活补助</t>
  </si>
  <si>
    <t xml:space="preserve">      救济费</t>
  </si>
  <si>
    <t xml:space="preserve">      医疗费补助</t>
  </si>
  <si>
    <t xml:space="preserve">      助学金</t>
  </si>
  <si>
    <t xml:space="preserve">      奖励金</t>
  </si>
  <si>
    <t xml:space="preserve">      个人农业生产补贴</t>
  </si>
  <si>
    <t xml:space="preserve">      其他对个人和家庭的补助支出</t>
  </si>
  <si>
    <t>表四之经济科目表</t>
    <phoneticPr fontId="2" type="noConversion"/>
  </si>
  <si>
    <t>表四之功能科目表</t>
    <phoneticPr fontId="2" type="noConversion"/>
  </si>
  <si>
    <t>2019年一般公共预算税收返还和转移支付表</t>
    <phoneticPr fontId="13" type="noConversion"/>
  </si>
  <si>
    <t>一般公共预算税收返还和转移支付情况</t>
    <phoneticPr fontId="2" type="noConversion"/>
  </si>
  <si>
    <t>合计</t>
    <phoneticPr fontId="2" type="noConversion"/>
  </si>
  <si>
    <t>补助县级</t>
    <phoneticPr fontId="2" type="noConversion"/>
  </si>
  <si>
    <t>小计</t>
    <phoneticPr fontId="2" type="noConversion"/>
  </si>
  <si>
    <t>城关镇</t>
    <phoneticPr fontId="2" type="noConversion"/>
  </si>
  <si>
    <t>僧固乡</t>
    <phoneticPr fontId="2" type="noConversion"/>
  </si>
  <si>
    <t>石婆固</t>
    <phoneticPr fontId="2" type="noConversion"/>
  </si>
  <si>
    <t>魏邱乡</t>
    <phoneticPr fontId="2" type="noConversion"/>
  </si>
  <si>
    <t>司寨乡</t>
    <phoneticPr fontId="2" type="noConversion"/>
  </si>
  <si>
    <t>王楼镇</t>
    <phoneticPr fontId="2" type="noConversion"/>
  </si>
  <si>
    <t>马庄乡</t>
    <phoneticPr fontId="2" type="noConversion"/>
  </si>
  <si>
    <t>丰庄镇</t>
    <phoneticPr fontId="2" type="noConversion"/>
  </si>
  <si>
    <t>胙城乡</t>
    <phoneticPr fontId="2" type="noConversion"/>
  </si>
  <si>
    <t>东屯镇</t>
    <phoneticPr fontId="2" type="noConversion"/>
  </si>
  <si>
    <t>榆林乡</t>
    <phoneticPr fontId="2" type="noConversion"/>
  </si>
  <si>
    <t>小潭乡</t>
    <phoneticPr fontId="2" type="noConversion"/>
  </si>
  <si>
    <t>补助乡（镇）上解</t>
    <phoneticPr fontId="2" type="noConversion"/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</si>
</sst>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#,##0_ "/>
    <numFmt numFmtId="177" formatCode="0.0_ "/>
    <numFmt numFmtId="178" formatCode="0_ "/>
    <numFmt numFmtId="179" formatCode="_ * #,##0_ ;_ * \-#,##0_ ;_ * &quot;-&quot;??_ ;_ @_ "/>
    <numFmt numFmtId="180" formatCode="0.00_ "/>
  </numFmts>
  <fonts count="4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黑体"/>
      <family val="3"/>
      <charset val="134"/>
    </font>
    <font>
      <sz val="12"/>
      <name val="宋体"/>
      <family val="3"/>
      <charset val="134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8"/>
      <name val="宋体"/>
      <family val="3"/>
      <charset val="134"/>
    </font>
    <font>
      <b/>
      <sz val="20"/>
      <name val="黑体"/>
      <family val="3"/>
      <charset val="134"/>
    </font>
    <font>
      <sz val="12"/>
      <color indexed="8"/>
      <name val="宋体"/>
      <family val="3"/>
      <charset val="134"/>
    </font>
    <font>
      <sz val="14"/>
      <name val="宋体"/>
      <family val="3"/>
      <charset val="134"/>
    </font>
    <font>
      <b/>
      <sz val="18"/>
      <color rgb="FF000000"/>
      <name val="宋体"/>
      <family val="2"/>
      <charset val="134"/>
    </font>
    <font>
      <sz val="9"/>
      <color rgb="FF000000"/>
      <name val="宋体"/>
      <family val="2"/>
      <charset val="134"/>
    </font>
    <font>
      <sz val="11"/>
      <color rgb="FF000000"/>
      <name val="微软雅黑"/>
      <family val="34"/>
      <charset val="134"/>
    </font>
    <font>
      <sz val="9"/>
      <color rgb="FF000000"/>
      <name val="微软雅黑"/>
      <family val="2"/>
      <charset val="134"/>
    </font>
    <font>
      <sz val="12"/>
      <color theme="1"/>
      <name val="黑体"/>
      <family val="3"/>
      <charset val="134"/>
    </font>
    <font>
      <sz val="22"/>
      <color rgb="FF000000"/>
      <name val="黑体"/>
      <family val="3"/>
      <charset val="134"/>
    </font>
    <font>
      <sz val="12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9"/>
      <color indexed="81"/>
      <name val="宋体"/>
      <family val="3"/>
      <charset val="13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color rgb="FF000000"/>
      <name val="微软雅黑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6" fillId="0" borderId="0"/>
  </cellStyleXfs>
  <cellXfs count="210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vertical="center"/>
    </xf>
    <xf numFmtId="177" fontId="4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/>
    </xf>
    <xf numFmtId="177" fontId="4" fillId="0" borderId="0" xfId="0" applyNumberFormat="1" applyFont="1" applyFill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76" fontId="8" fillId="2" borderId="1" xfId="0" applyNumberFormat="1" applyFont="1" applyFill="1" applyBorder="1" applyAlignment="1">
      <alignment vertical="center"/>
    </xf>
    <xf numFmtId="177" fontId="8" fillId="2" borderId="1" xfId="0" applyNumberFormat="1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177" fontId="8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horizontal="distributed" vertical="center"/>
    </xf>
    <xf numFmtId="0" fontId="4" fillId="0" borderId="0" xfId="0" applyFont="1" applyFill="1" applyAlignment="1">
      <alignment vertical="center"/>
    </xf>
    <xf numFmtId="0" fontId="11" fillId="0" borderId="1" xfId="0" applyFont="1" applyFill="1" applyBorder="1" applyAlignment="1">
      <alignment horizontal="distributed" vertical="center"/>
    </xf>
    <xf numFmtId="176" fontId="15" fillId="0" borderId="0" xfId="0" applyNumberFormat="1" applyFont="1" applyFill="1" applyAlignment="1">
      <alignment vertical="center"/>
    </xf>
    <xf numFmtId="177" fontId="15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15" fillId="0" borderId="0" xfId="0" applyFont="1" applyFill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176" fontId="12" fillId="2" borderId="1" xfId="0" applyNumberFormat="1" applyFont="1" applyFill="1" applyBorder="1" applyAlignment="1">
      <alignment vertical="center"/>
    </xf>
    <xf numFmtId="177" fontId="12" fillId="3" borderId="1" xfId="0" applyNumberFormat="1" applyFont="1" applyFill="1" applyBorder="1" applyAlignment="1">
      <alignment vertical="center"/>
    </xf>
    <xf numFmtId="0" fontId="0" fillId="4" borderId="0" xfId="0" applyFont="1" applyFill="1" applyAlignment="1">
      <alignment vertical="center"/>
    </xf>
    <xf numFmtId="176" fontId="12" fillId="3" borderId="1" xfId="0" applyNumberFormat="1" applyFont="1" applyFill="1" applyBorder="1" applyAlignment="1">
      <alignment vertical="center"/>
    </xf>
    <xf numFmtId="176" fontId="12" fillId="0" borderId="1" xfId="0" applyNumberFormat="1" applyFont="1" applyFill="1" applyBorder="1" applyAlignment="1">
      <alignment vertical="center"/>
    </xf>
    <xf numFmtId="0" fontId="16" fillId="4" borderId="0" xfId="0" applyFont="1" applyFill="1" applyAlignment="1">
      <alignment vertical="center"/>
    </xf>
    <xf numFmtId="0" fontId="17" fillId="4" borderId="0" xfId="0" applyFont="1" applyFill="1" applyAlignment="1">
      <alignment vertical="center"/>
    </xf>
    <xf numFmtId="176" fontId="15" fillId="4" borderId="0" xfId="0" applyNumberFormat="1" applyFont="1" applyFill="1" applyAlignment="1">
      <alignment vertical="center"/>
    </xf>
    <xf numFmtId="177" fontId="15" fillId="4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horizontal="right" vertical="center"/>
    </xf>
    <xf numFmtId="176" fontId="15" fillId="0" borderId="0" xfId="0" applyNumberFormat="1" applyFont="1" applyFill="1" applyAlignment="1">
      <alignment horizontal="right" vertical="center"/>
    </xf>
    <xf numFmtId="176" fontId="0" fillId="0" borderId="0" xfId="0" applyNumberFormat="1" applyFont="1" applyFill="1" applyBorder="1" applyAlignment="1">
      <alignment horizontal="right" vertical="center"/>
    </xf>
    <xf numFmtId="0" fontId="18" fillId="0" borderId="0" xfId="0" applyFont="1" applyFill="1" applyAlignment="1">
      <alignment vertical="center"/>
    </xf>
    <xf numFmtId="0" fontId="16" fillId="0" borderId="0" xfId="2" applyFont="1" applyFill="1">
      <alignment vertical="center"/>
    </xf>
    <xf numFmtId="0" fontId="0" fillId="0" borderId="0" xfId="0" applyAlignment="1"/>
    <xf numFmtId="0" fontId="20" fillId="0" borderId="0" xfId="2" applyFont="1" applyFill="1" applyAlignment="1">
      <alignment vertical="center"/>
    </xf>
    <xf numFmtId="0" fontId="12" fillId="0" borderId="0" xfId="2" applyFont="1" applyFill="1" applyAlignment="1">
      <alignment horizontal="right" vertical="center"/>
    </xf>
    <xf numFmtId="0" fontId="0" fillId="0" borderId="1" xfId="2" applyFont="1" applyFill="1" applyBorder="1" applyAlignment="1">
      <alignment horizontal="center" vertical="center" wrapText="1"/>
    </xf>
    <xf numFmtId="179" fontId="21" fillId="0" borderId="1" xfId="1" applyNumberFormat="1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0" fontId="16" fillId="0" borderId="0" xfId="0" applyFont="1" applyFill="1" applyAlignment="1"/>
    <xf numFmtId="0" fontId="0" fillId="0" borderId="0" xfId="0" applyFill="1" applyAlignment="1"/>
    <xf numFmtId="1" fontId="22" fillId="0" borderId="0" xfId="0" applyNumberFormat="1" applyFont="1" applyFill="1" applyAlignment="1"/>
    <xf numFmtId="1" fontId="12" fillId="0" borderId="0" xfId="0" applyNumberFormat="1" applyFont="1" applyFill="1" applyAlignment="1">
      <alignment horizontal="right" vertical="center"/>
    </xf>
    <xf numFmtId="0" fontId="22" fillId="0" borderId="0" xfId="0" applyFont="1" applyFill="1" applyAlignment="1"/>
    <xf numFmtId="49" fontId="16" fillId="0" borderId="1" xfId="0" applyNumberFormat="1" applyFont="1" applyFill="1" applyBorder="1" applyAlignment="1" applyProtection="1">
      <alignment horizontal="centerContinuous" vertical="center"/>
    </xf>
    <xf numFmtId="49" fontId="16" fillId="0" borderId="1" xfId="0" applyNumberFormat="1" applyFont="1" applyFill="1" applyBorder="1" applyAlignment="1" applyProtection="1">
      <alignment horizontal="centerContinuous" vertical="center" wrapText="1"/>
    </xf>
    <xf numFmtId="0" fontId="15" fillId="0" borderId="1" xfId="0" applyFont="1" applyFill="1" applyBorder="1" applyAlignment="1">
      <alignment vertical="center"/>
    </xf>
    <xf numFmtId="176" fontId="15" fillId="0" borderId="1" xfId="0" applyNumberFormat="1" applyFont="1" applyFill="1" applyBorder="1" applyAlignment="1" applyProtection="1">
      <alignment horizontal="right" vertical="center"/>
    </xf>
    <xf numFmtId="0" fontId="0" fillId="0" borderId="1" xfId="0" applyFill="1" applyBorder="1" applyAlignment="1">
      <alignment vertical="center"/>
    </xf>
    <xf numFmtId="177" fontId="0" fillId="0" borderId="1" xfId="0" applyNumberFormat="1" applyFill="1" applyBorder="1" applyAlignment="1">
      <alignment vertical="center"/>
    </xf>
    <xf numFmtId="176" fontId="15" fillId="0" borderId="1" xfId="0" applyNumberFormat="1" applyFont="1" applyFill="1" applyBorder="1" applyAlignment="1">
      <alignment horizontal="right" vertical="center"/>
    </xf>
    <xf numFmtId="176" fontId="16" fillId="0" borderId="1" xfId="0" applyNumberFormat="1" applyFont="1" applyFill="1" applyBorder="1" applyAlignment="1" applyProtection="1">
      <alignment horizontal="right" vertical="center"/>
    </xf>
    <xf numFmtId="177" fontId="16" fillId="0" borderId="1" xfId="0" applyNumberFormat="1" applyFont="1" applyFill="1" applyBorder="1" applyAlignment="1">
      <alignment vertical="center"/>
    </xf>
    <xf numFmtId="0" fontId="24" fillId="0" borderId="6" xfId="0" applyFont="1" applyBorder="1" applyAlignment="1">
      <alignment horizontal="left" vertical="center" wrapText="1"/>
    </xf>
    <xf numFmtId="0" fontId="24" fillId="0" borderId="7" xfId="0" applyFont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left" vertical="center" wrapText="1"/>
    </xf>
    <xf numFmtId="0" fontId="24" fillId="0" borderId="7" xfId="0" applyFont="1" applyBorder="1" applyAlignment="1">
      <alignment horizontal="left" vertical="center" wrapText="1"/>
    </xf>
    <xf numFmtId="0" fontId="25" fillId="0" borderId="8" xfId="0" applyFont="1" applyBorder="1" applyAlignment="1">
      <alignment horizontal="left" vertical="center" wrapText="1"/>
    </xf>
    <xf numFmtId="3" fontId="24" fillId="0" borderId="7" xfId="0" applyNumberFormat="1" applyFont="1" applyBorder="1" applyAlignment="1">
      <alignment horizontal="right" vertical="center" wrapText="1"/>
    </xf>
    <xf numFmtId="3" fontId="26" fillId="5" borderId="7" xfId="0" applyNumberFormat="1" applyFont="1" applyFill="1" applyBorder="1" applyAlignment="1">
      <alignment horizontal="right" vertical="center" wrapText="1"/>
    </xf>
    <xf numFmtId="4" fontId="29" fillId="0" borderId="0" xfId="0" applyNumberFormat="1" applyFont="1" applyAlignment="1">
      <alignment horizontal="left" vertical="center" wrapText="1"/>
    </xf>
    <xf numFmtId="4" fontId="29" fillId="0" borderId="6" xfId="0" applyNumberFormat="1" applyFont="1" applyBorder="1" applyAlignment="1">
      <alignment horizontal="left" vertical="center" wrapText="1"/>
    </xf>
    <xf numFmtId="0" fontId="29" fillId="0" borderId="6" xfId="0" applyFont="1" applyBorder="1" applyAlignment="1">
      <alignment horizontal="left" vertical="center" wrapText="1"/>
    </xf>
    <xf numFmtId="4" fontId="29" fillId="0" borderId="7" xfId="0" applyNumberFormat="1" applyFont="1" applyBorder="1" applyAlignment="1">
      <alignment horizontal="center" wrapText="1"/>
    </xf>
    <xf numFmtId="4" fontId="29" fillId="0" borderId="11" xfId="0" applyNumberFormat="1" applyFont="1" applyBorder="1" applyAlignment="1">
      <alignment horizontal="left" vertical="center" wrapText="1"/>
    </xf>
    <xf numFmtId="0" fontId="30" fillId="0" borderId="7" xfId="0" applyFont="1" applyBorder="1" applyAlignment="1">
      <alignment horizontal="center" wrapText="1"/>
    </xf>
    <xf numFmtId="4" fontId="29" fillId="0" borderId="7" xfId="0" applyNumberFormat="1" applyFont="1" applyBorder="1" applyAlignment="1">
      <alignment horizontal="left" wrapText="1"/>
    </xf>
    <xf numFmtId="0" fontId="30" fillId="0" borderId="7" xfId="0" applyFont="1" applyBorder="1" applyAlignment="1">
      <alignment horizontal="left" vertical="center" wrapText="1"/>
    </xf>
    <xf numFmtId="4" fontId="29" fillId="0" borderId="7" xfId="0" applyNumberFormat="1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4" fontId="29" fillId="0" borderId="7" xfId="0" applyNumberFormat="1" applyFont="1" applyBorder="1" applyAlignment="1">
      <alignment horizontal="left" vertical="center" wrapText="1"/>
    </xf>
    <xf numFmtId="0" fontId="31" fillId="0" borderId="7" xfId="0" applyFont="1" applyBorder="1" applyAlignment="1">
      <alignment horizontal="left" vertical="center" wrapText="1"/>
    </xf>
    <xf numFmtId="0" fontId="29" fillId="0" borderId="7" xfId="0" applyFont="1" applyBorder="1" applyAlignment="1">
      <alignment horizontal="left" vertical="center" wrapText="1"/>
    </xf>
    <xf numFmtId="0" fontId="30" fillId="0" borderId="7" xfId="0" applyFont="1" applyBorder="1" applyAlignment="1">
      <alignment horizontal="left" vertical="center" wrapText="1" indent="2"/>
    </xf>
    <xf numFmtId="0" fontId="32" fillId="0" borderId="7" xfId="0" applyFont="1" applyBorder="1" applyAlignment="1">
      <alignment horizontal="left" vertical="center" wrapText="1"/>
    </xf>
    <xf numFmtId="3" fontId="29" fillId="0" borderId="7" xfId="0" applyNumberFormat="1" applyFont="1" applyBorder="1" applyAlignment="1">
      <alignment horizontal="left" vertical="center" wrapText="1"/>
    </xf>
    <xf numFmtId="1" fontId="29" fillId="0" borderId="8" xfId="0" applyNumberFormat="1" applyFont="1" applyBorder="1" applyAlignment="1">
      <alignment horizontal="left" vertical="center" wrapText="1"/>
    </xf>
    <xf numFmtId="0" fontId="29" fillId="0" borderId="8" xfId="0" applyFont="1" applyBorder="1" applyAlignment="1">
      <alignment horizontal="left" vertical="center" wrapText="1"/>
    </xf>
    <xf numFmtId="2" fontId="29" fillId="0" borderId="8" xfId="0" applyNumberFormat="1" applyFont="1" applyBorder="1" applyAlignment="1">
      <alignment horizontal="right" vertical="center" wrapText="1"/>
    </xf>
    <xf numFmtId="4" fontId="29" fillId="0" borderId="8" xfId="0" applyNumberFormat="1" applyFont="1" applyBorder="1" applyAlignment="1">
      <alignment horizontal="left" vertical="center" wrapText="1"/>
    </xf>
    <xf numFmtId="1" fontId="29" fillId="0" borderId="7" xfId="0" applyNumberFormat="1" applyFont="1" applyBorder="1" applyAlignment="1">
      <alignment horizontal="right" vertical="center" wrapText="1"/>
    </xf>
    <xf numFmtId="3" fontId="29" fillId="0" borderId="7" xfId="0" applyNumberFormat="1" applyFont="1" applyBorder="1" applyAlignment="1">
      <alignment horizontal="center" vertical="center" wrapText="1"/>
    </xf>
    <xf numFmtId="3" fontId="29" fillId="0" borderId="7" xfId="0" applyNumberFormat="1" applyFont="1" applyBorder="1" applyAlignment="1">
      <alignment horizontal="right" vertical="center" wrapText="1"/>
    </xf>
    <xf numFmtId="1" fontId="29" fillId="0" borderId="7" xfId="0" applyNumberFormat="1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vertical="center"/>
    </xf>
    <xf numFmtId="176" fontId="4" fillId="0" borderId="1" xfId="4" applyNumberFormat="1" applyFont="1" applyFill="1" applyBorder="1" applyAlignment="1">
      <alignment horizontal="right" vertical="center" wrapText="1"/>
    </xf>
    <xf numFmtId="0" fontId="34" fillId="0" borderId="1" xfId="0" applyFont="1" applyFill="1" applyBorder="1" applyAlignment="1">
      <alignment vertical="center"/>
    </xf>
    <xf numFmtId="0" fontId="10" fillId="0" borderId="1" xfId="0" applyFont="1" applyFill="1" applyBorder="1" applyAlignment="1" applyProtection="1">
      <alignment horizontal="left" vertical="center"/>
      <protection locked="0"/>
    </xf>
    <xf numFmtId="176" fontId="8" fillId="2" borderId="1" xfId="0" applyNumberFormat="1" applyFont="1" applyFill="1" applyBorder="1" applyAlignment="1" applyProtection="1">
      <alignment vertical="center"/>
      <protection locked="0"/>
    </xf>
    <xf numFmtId="1" fontId="10" fillId="0" borderId="1" xfId="0" applyNumberFormat="1" applyFont="1" applyFill="1" applyBorder="1" applyAlignment="1" applyProtection="1">
      <alignment vertical="center"/>
      <protection locked="0"/>
    </xf>
    <xf numFmtId="1" fontId="8" fillId="0" borderId="1" xfId="0" applyNumberFormat="1" applyFont="1" applyFill="1" applyBorder="1" applyAlignment="1" applyProtection="1">
      <alignment horizontal="left" vertical="center"/>
      <protection locked="0"/>
    </xf>
    <xf numFmtId="1" fontId="8" fillId="0" borderId="1" xfId="0" applyNumberFormat="1" applyFont="1" applyFill="1" applyBorder="1" applyAlignment="1" applyProtection="1">
      <alignment vertical="center"/>
      <protection locked="0"/>
    </xf>
    <xf numFmtId="0" fontId="8" fillId="0" borderId="1" xfId="0" applyFont="1" applyFill="1" applyBorder="1" applyAlignment="1" applyProtection="1">
      <alignment vertical="center"/>
      <protection locked="0"/>
    </xf>
    <xf numFmtId="0" fontId="8" fillId="0" borderId="1" xfId="0" applyNumberFormat="1" applyFont="1" applyFill="1" applyBorder="1" applyAlignment="1" applyProtection="1">
      <alignment vertical="center"/>
      <protection locked="0"/>
    </xf>
    <xf numFmtId="3" fontId="8" fillId="0" borderId="1" xfId="0" applyNumberFormat="1" applyFont="1" applyFill="1" applyBorder="1" applyAlignment="1" applyProtection="1">
      <alignment vertical="center"/>
      <protection locked="0"/>
    </xf>
    <xf numFmtId="0" fontId="34" fillId="0" borderId="1" xfId="0" applyFont="1" applyBorder="1" applyAlignment="1" applyProtection="1">
      <alignment vertical="center" wrapText="1"/>
      <protection locked="0"/>
    </xf>
    <xf numFmtId="3" fontId="8" fillId="0" borderId="1" xfId="0" applyNumberFormat="1" applyFont="1" applyFill="1" applyBorder="1" applyAlignment="1" applyProtection="1">
      <alignment vertical="center"/>
    </xf>
    <xf numFmtId="0" fontId="8" fillId="0" borderId="1" xfId="0" applyFont="1" applyBorder="1" applyAlignment="1" applyProtection="1">
      <alignment vertical="center"/>
      <protection locked="0"/>
    </xf>
    <xf numFmtId="0" fontId="39" fillId="4" borderId="1" xfId="0" applyFont="1" applyFill="1" applyBorder="1" applyAlignment="1" applyProtection="1">
      <alignment vertical="center"/>
      <protection locked="0"/>
    </xf>
    <xf numFmtId="0" fontId="8" fillId="0" borderId="4" xfId="0" applyFont="1" applyFill="1" applyBorder="1" applyAlignment="1" applyProtection="1">
      <alignment vertical="center"/>
      <protection locked="0"/>
    </xf>
    <xf numFmtId="0" fontId="10" fillId="0" borderId="1" xfId="0" applyFont="1" applyFill="1" applyBorder="1" applyAlignment="1" applyProtection="1">
      <alignment horizontal="distributed" vertical="center"/>
      <protection locked="0"/>
    </xf>
    <xf numFmtId="0" fontId="0" fillId="0" borderId="1" xfId="0" applyFont="1" applyFill="1" applyBorder="1" applyAlignment="1" applyProtection="1">
      <alignment vertical="center"/>
      <protection locked="0"/>
    </xf>
    <xf numFmtId="1" fontId="39" fillId="4" borderId="1" xfId="0" applyNumberFormat="1" applyFont="1" applyFill="1" applyBorder="1" applyAlignment="1" applyProtection="1">
      <alignment vertical="center"/>
      <protection locked="0"/>
    </xf>
    <xf numFmtId="1" fontId="34" fillId="0" borderId="1" xfId="0" applyNumberFormat="1" applyFont="1" applyFill="1" applyBorder="1" applyAlignment="1" applyProtection="1">
      <alignment vertical="center"/>
      <protection locked="0"/>
    </xf>
    <xf numFmtId="0" fontId="0" fillId="7" borderId="1" xfId="0" applyFont="1" applyFill="1" applyBorder="1" applyAlignment="1" applyProtection="1">
      <alignment vertical="center"/>
      <protection locked="0"/>
    </xf>
    <xf numFmtId="0" fontId="16" fillId="0" borderId="1" xfId="0" applyFont="1" applyFill="1" applyBorder="1" applyAlignment="1">
      <alignment horizontal="center" vertical="center" wrapText="1"/>
    </xf>
    <xf numFmtId="177" fontId="12" fillId="2" borderId="1" xfId="0" applyNumberFormat="1" applyFont="1" applyFill="1" applyBorder="1" applyAlignment="1">
      <alignment vertical="center"/>
    </xf>
    <xf numFmtId="0" fontId="12" fillId="6" borderId="1" xfId="0" applyFont="1" applyFill="1" applyBorder="1" applyAlignment="1">
      <alignment vertical="center"/>
    </xf>
    <xf numFmtId="176" fontId="15" fillId="0" borderId="1" xfId="4" applyNumberFormat="1" applyFont="1" applyFill="1" applyBorder="1" applyAlignment="1">
      <alignment horizontal="right" vertical="center" wrapText="1"/>
    </xf>
    <xf numFmtId="0" fontId="40" fillId="0" borderId="1" xfId="0" applyFont="1" applyFill="1" applyBorder="1" applyAlignment="1">
      <alignment vertical="center"/>
    </xf>
    <xf numFmtId="177" fontId="12" fillId="0" borderId="1" xfId="0" applyNumberFormat="1" applyFont="1" applyFill="1" applyBorder="1" applyAlignment="1">
      <alignment vertical="center"/>
    </xf>
    <xf numFmtId="0" fontId="0" fillId="0" borderId="0" xfId="0" applyFont="1" applyFill="1" applyAlignment="1">
      <alignment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vertical="center"/>
    </xf>
    <xf numFmtId="176" fontId="8" fillId="3" borderId="1" xfId="0" applyNumberFormat="1" applyFont="1" applyFill="1" applyBorder="1" applyAlignment="1">
      <alignment vertical="center"/>
    </xf>
    <xf numFmtId="177" fontId="8" fillId="3" borderId="1" xfId="0" applyNumberFormat="1" applyFont="1" applyFill="1" applyBorder="1" applyAlignment="1">
      <alignment vertical="center"/>
    </xf>
    <xf numFmtId="178" fontId="8" fillId="4" borderId="1" xfId="0" applyNumberFormat="1" applyFont="1" applyFill="1" applyBorder="1" applyAlignment="1" applyProtection="1">
      <alignment horizontal="left" vertical="center"/>
      <protection locked="0"/>
    </xf>
    <xf numFmtId="176" fontId="8" fillId="8" borderId="1" xfId="0" applyNumberFormat="1" applyFont="1" applyFill="1" applyBorder="1" applyAlignment="1">
      <alignment vertical="center"/>
    </xf>
    <xf numFmtId="177" fontId="8" fillId="4" borderId="1" xfId="0" applyNumberFormat="1" applyFont="1" applyFill="1" applyBorder="1" applyAlignment="1" applyProtection="1">
      <alignment horizontal="left" vertical="center"/>
      <protection locked="0"/>
    </xf>
    <xf numFmtId="178" fontId="8" fillId="4" borderId="12" xfId="0" applyNumberFormat="1" applyFont="1" applyFill="1" applyBorder="1" applyAlignment="1" applyProtection="1">
      <alignment horizontal="left" vertical="center"/>
      <protection locked="0"/>
    </xf>
    <xf numFmtId="177" fontId="8" fillId="4" borderId="12" xfId="0" applyNumberFormat="1" applyFont="1" applyFill="1" applyBorder="1" applyAlignment="1" applyProtection="1">
      <alignment horizontal="left" vertical="center"/>
      <protection locked="0"/>
    </xf>
    <xf numFmtId="177" fontId="8" fillId="6" borderId="1" xfId="0" applyNumberFormat="1" applyFont="1" applyFill="1" applyBorder="1" applyAlignment="1" applyProtection="1">
      <alignment horizontal="left" vertical="center"/>
      <protection locked="0"/>
    </xf>
    <xf numFmtId="178" fontId="34" fillId="4" borderId="1" xfId="0" applyNumberFormat="1" applyFont="1" applyFill="1" applyBorder="1" applyAlignment="1" applyProtection="1">
      <alignment horizontal="left" vertical="center"/>
      <protection locked="0"/>
    </xf>
    <xf numFmtId="0" fontId="8" fillId="4" borderId="12" xfId="0" applyFont="1" applyFill="1" applyBorder="1" applyAlignment="1">
      <alignment vertical="center"/>
    </xf>
    <xf numFmtId="176" fontId="8" fillId="6" borderId="1" xfId="0" applyNumberFormat="1" applyFont="1" applyFill="1" applyBorder="1" applyAlignment="1">
      <alignment vertical="center"/>
    </xf>
    <xf numFmtId="178" fontId="8" fillId="0" borderId="1" xfId="0" applyNumberFormat="1" applyFont="1" applyFill="1" applyBorder="1" applyAlignment="1" applyProtection="1">
      <alignment horizontal="left" vertical="center"/>
      <protection locked="0"/>
    </xf>
    <xf numFmtId="177" fontId="8" fillId="0" borderId="1" xfId="0" applyNumberFormat="1" applyFont="1" applyFill="1" applyBorder="1" applyAlignment="1" applyProtection="1">
      <alignment horizontal="left" vertical="center"/>
      <protection locked="0"/>
    </xf>
    <xf numFmtId="177" fontId="34" fillId="4" borderId="1" xfId="0" applyNumberFormat="1" applyFont="1" applyFill="1" applyBorder="1" applyAlignment="1" applyProtection="1">
      <alignment horizontal="left" vertical="center"/>
      <protection locked="0"/>
    </xf>
    <xf numFmtId="0" fontId="34" fillId="4" borderId="1" xfId="0" applyFont="1" applyFill="1" applyBorder="1" applyAlignment="1">
      <alignment vertical="center"/>
    </xf>
    <xf numFmtId="176" fontId="8" fillId="7" borderId="1" xfId="0" applyNumberFormat="1" applyFont="1" applyFill="1" applyBorder="1" applyAlignment="1">
      <alignment vertical="center"/>
    </xf>
    <xf numFmtId="0" fontId="34" fillId="4" borderId="1" xfId="0" applyFont="1" applyFill="1" applyBorder="1" applyAlignment="1">
      <alignment horizontal="left" vertical="center"/>
    </xf>
    <xf numFmtId="0" fontId="34" fillId="4" borderId="4" xfId="0" applyFont="1" applyFill="1" applyBorder="1" applyAlignment="1">
      <alignment vertical="center"/>
    </xf>
    <xf numFmtId="0" fontId="8" fillId="4" borderId="4" xfId="0" applyFont="1" applyFill="1" applyBorder="1" applyAlignment="1">
      <alignment vertical="center"/>
    </xf>
    <xf numFmtId="0" fontId="34" fillId="4" borderId="0" xfId="0" applyFont="1" applyFill="1" applyAlignment="1">
      <alignment vertical="center"/>
    </xf>
    <xf numFmtId="0" fontId="10" fillId="4" borderId="1" xfId="0" applyFont="1" applyFill="1" applyBorder="1" applyAlignment="1">
      <alignment horizontal="distributed" vertical="center"/>
    </xf>
    <xf numFmtId="1" fontId="14" fillId="4" borderId="1" xfId="0" applyNumberFormat="1" applyFont="1" applyFill="1" applyBorder="1" applyAlignment="1" applyProtection="1">
      <alignment vertical="center"/>
      <protection locked="0"/>
    </xf>
    <xf numFmtId="3" fontId="8" fillId="0" borderId="13" xfId="0" applyNumberFormat="1" applyFont="1" applyFill="1" applyBorder="1" applyAlignment="1" applyProtection="1">
      <alignment vertical="center"/>
      <protection locked="0"/>
    </xf>
    <xf numFmtId="1" fontId="8" fillId="0" borderId="5" xfId="0" applyNumberFormat="1" applyFont="1" applyFill="1" applyBorder="1" applyAlignment="1" applyProtection="1">
      <alignment vertical="center"/>
      <protection locked="0"/>
    </xf>
    <xf numFmtId="0" fontId="4" fillId="0" borderId="1" xfId="0" applyFont="1" applyFill="1" applyBorder="1" applyAlignment="1" applyProtection="1">
      <alignment vertical="center"/>
      <protection locked="0"/>
    </xf>
    <xf numFmtId="1" fontId="8" fillId="0" borderId="12" xfId="0" applyNumberFormat="1" applyFont="1" applyFill="1" applyBorder="1" applyAlignment="1" applyProtection="1">
      <alignment horizontal="left" vertical="center"/>
      <protection locked="0"/>
    </xf>
    <xf numFmtId="1" fontId="14" fillId="6" borderId="1" xfId="0" applyNumberFormat="1" applyFont="1" applyFill="1" applyBorder="1" applyAlignment="1" applyProtection="1">
      <alignment vertical="center"/>
      <protection locked="0"/>
    </xf>
    <xf numFmtId="0" fontId="41" fillId="0" borderId="1" xfId="0" applyFont="1" applyBorder="1" applyAlignment="1" applyProtection="1">
      <alignment horizontal="left" vertical="center" wrapText="1"/>
      <protection locked="0"/>
    </xf>
    <xf numFmtId="1" fontId="8" fillId="0" borderId="1" xfId="0" applyNumberFormat="1" applyFont="1" applyFill="1" applyBorder="1" applyAlignment="1" applyProtection="1">
      <alignment horizontal="right" vertical="center"/>
      <protection locked="0"/>
    </xf>
    <xf numFmtId="0" fontId="42" fillId="5" borderId="7" xfId="0" applyFont="1" applyFill="1" applyBorder="1" applyAlignment="1">
      <alignment horizontal="left" vertical="center" wrapText="1"/>
    </xf>
    <xf numFmtId="3" fontId="42" fillId="5" borderId="7" xfId="0" applyNumberFormat="1" applyFont="1" applyFill="1" applyBorder="1" applyAlignment="1">
      <alignment horizontal="right" vertical="center" wrapText="1"/>
    </xf>
    <xf numFmtId="176" fontId="43" fillId="2" borderId="1" xfId="0" applyNumberFormat="1" applyFont="1" applyFill="1" applyBorder="1" applyAlignment="1" applyProtection="1">
      <alignment vertical="center"/>
      <protection locked="0"/>
    </xf>
    <xf numFmtId="0" fontId="43" fillId="0" borderId="1" xfId="0" applyFont="1" applyFill="1" applyBorder="1" applyAlignment="1" applyProtection="1">
      <alignment vertical="center"/>
      <protection locked="0"/>
    </xf>
    <xf numFmtId="1" fontId="43" fillId="0" borderId="1" xfId="0" applyNumberFormat="1" applyFont="1" applyFill="1" applyBorder="1" applyAlignment="1" applyProtection="1">
      <alignment vertical="center"/>
      <protection locked="0"/>
    </xf>
    <xf numFmtId="0" fontId="43" fillId="0" borderId="1" xfId="0" applyNumberFormat="1" applyFont="1" applyFill="1" applyBorder="1" applyAlignment="1" applyProtection="1">
      <alignment vertical="center"/>
      <protection locked="0"/>
    </xf>
    <xf numFmtId="3" fontId="43" fillId="0" borderId="1" xfId="0" applyNumberFormat="1" applyFont="1" applyFill="1" applyBorder="1" applyAlignment="1" applyProtection="1">
      <alignment vertical="center"/>
      <protection locked="0"/>
    </xf>
    <xf numFmtId="0" fontId="43" fillId="0" borderId="1" xfId="0" applyFont="1" applyBorder="1" applyAlignment="1" applyProtection="1">
      <alignment vertical="center"/>
      <protection locked="0"/>
    </xf>
    <xf numFmtId="0" fontId="46" fillId="0" borderId="1" xfId="0" applyFont="1" applyBorder="1" applyAlignment="1" applyProtection="1">
      <alignment vertical="center" wrapText="1"/>
      <protection locked="0"/>
    </xf>
    <xf numFmtId="0" fontId="47" fillId="4" borderId="1" xfId="0" applyFont="1" applyFill="1" applyBorder="1" applyAlignment="1" applyProtection="1">
      <alignment vertical="center"/>
      <protection locked="0"/>
    </xf>
    <xf numFmtId="0" fontId="43" fillId="0" borderId="4" xfId="0" applyFont="1" applyFill="1" applyBorder="1" applyAlignment="1" applyProtection="1">
      <alignment vertical="center"/>
      <protection locked="0"/>
    </xf>
    <xf numFmtId="0" fontId="7" fillId="0" borderId="1" xfId="3" applyFont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30" fillId="0" borderId="7" xfId="0" applyFont="1" applyBorder="1" applyAlignment="1">
      <alignment horizontal="center" wrapText="1"/>
    </xf>
    <xf numFmtId="4" fontId="29" fillId="0" borderId="6" xfId="0" applyNumberFormat="1" applyFont="1" applyBorder="1" applyAlignment="1">
      <alignment horizontal="center" vertical="center" wrapText="1"/>
    </xf>
    <xf numFmtId="1" fontId="29" fillId="0" borderId="7" xfId="0" applyNumberFormat="1" applyFont="1" applyBorder="1" applyAlignment="1">
      <alignment horizontal="center" vertical="center" wrapText="1"/>
    </xf>
    <xf numFmtId="4" fontId="29" fillId="0" borderId="8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9" fillId="0" borderId="6" xfId="0" applyFont="1" applyBorder="1" applyAlignment="1">
      <alignment horizontal="center" vertical="center" wrapText="1"/>
    </xf>
    <xf numFmtId="1" fontId="10" fillId="0" borderId="1" xfId="0" applyNumberFormat="1" applyFont="1" applyFill="1" applyBorder="1" applyAlignment="1" applyProtection="1">
      <alignment horizontal="left" vertical="center"/>
      <protection locked="0"/>
    </xf>
    <xf numFmtId="3" fontId="10" fillId="0" borderId="1" xfId="0" applyNumberFormat="1" applyFont="1" applyFill="1" applyBorder="1" applyAlignment="1" applyProtection="1">
      <alignment vertical="center"/>
      <protection locked="0"/>
    </xf>
    <xf numFmtId="176" fontId="7" fillId="0" borderId="1" xfId="0" applyNumberFormat="1" applyFont="1" applyFill="1" applyBorder="1" applyAlignment="1">
      <alignment horizontal="center" vertical="center" wrapText="1"/>
    </xf>
    <xf numFmtId="176" fontId="43" fillId="0" borderId="1" xfId="0" applyNumberFormat="1" applyFont="1" applyFill="1" applyBorder="1" applyAlignment="1" applyProtection="1">
      <alignment vertical="center"/>
      <protection locked="0"/>
    </xf>
    <xf numFmtId="176" fontId="1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28" fillId="0" borderId="9" xfId="0" applyFont="1" applyBorder="1" applyAlignment="1">
      <alignment horizontal="center" vertical="center" wrapText="1"/>
    </xf>
    <xf numFmtId="1" fontId="29" fillId="0" borderId="10" xfId="0" applyNumberFormat="1" applyFont="1" applyBorder="1" applyAlignment="1">
      <alignment horizontal="left" vertical="center" wrapText="1"/>
    </xf>
    <xf numFmtId="1" fontId="29" fillId="0" borderId="11" xfId="0" applyNumberFormat="1" applyFont="1" applyBorder="1" applyAlignment="1">
      <alignment horizontal="left" vertical="center" wrapText="1"/>
    </xf>
    <xf numFmtId="0" fontId="30" fillId="0" borderId="7" xfId="0" applyFont="1" applyBorder="1" applyAlignment="1">
      <alignment horizontal="center" wrapText="1"/>
    </xf>
    <xf numFmtId="1" fontId="29" fillId="0" borderId="7" xfId="0" applyNumberFormat="1" applyFont="1" applyBorder="1" applyAlignment="1">
      <alignment horizontal="left" vertical="center" wrapText="1"/>
    </xf>
    <xf numFmtId="0" fontId="30" fillId="0" borderId="7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4" fillId="0" borderId="7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left" vertical="center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176" fontId="16" fillId="0" borderId="3" xfId="0" applyNumberFormat="1" applyFont="1" applyFill="1" applyBorder="1" applyAlignment="1">
      <alignment horizontal="center" vertical="center"/>
    </xf>
    <xf numFmtId="176" fontId="16" fillId="0" borderId="5" xfId="0" applyNumberFormat="1" applyFont="1" applyFill="1" applyBorder="1" applyAlignment="1">
      <alignment horizontal="center" vertical="center"/>
    </xf>
    <xf numFmtId="176" fontId="7" fillId="0" borderId="13" xfId="0" applyNumberFormat="1" applyFont="1" applyFill="1" applyBorder="1" applyAlignment="1">
      <alignment horizontal="center" vertical="center"/>
    </xf>
    <xf numFmtId="176" fontId="16" fillId="0" borderId="12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76" fontId="16" fillId="0" borderId="5" xfId="0" applyNumberFormat="1" applyFont="1" applyFill="1" applyBorder="1" applyAlignment="1">
      <alignment horizontal="center" vertical="center" wrapText="1"/>
    </xf>
    <xf numFmtId="0" fontId="7" fillId="0" borderId="13" xfId="3" applyFont="1" applyBorder="1" applyAlignment="1">
      <alignment horizontal="center" vertical="center" wrapText="1"/>
    </xf>
    <xf numFmtId="0" fontId="7" fillId="0" borderId="12" xfId="3" applyFont="1" applyBorder="1" applyAlignment="1">
      <alignment horizontal="center" vertical="center" wrapText="1"/>
    </xf>
    <xf numFmtId="0" fontId="7" fillId="0" borderId="4" xfId="3" applyFont="1" applyBorder="1" applyAlignment="1">
      <alignment horizontal="center" vertical="center" wrapText="1"/>
    </xf>
    <xf numFmtId="0" fontId="7" fillId="0" borderId="5" xfId="3" applyFont="1" applyBorder="1" applyAlignment="1">
      <alignment horizontal="center" vertical="center" wrapText="1"/>
    </xf>
    <xf numFmtId="0" fontId="16" fillId="0" borderId="12" xfId="3" applyFont="1" applyBorder="1" applyAlignment="1">
      <alignment horizontal="center" vertical="center" wrapText="1"/>
    </xf>
    <xf numFmtId="0" fontId="19" fillId="0" borderId="0" xfId="3" applyFont="1" applyAlignment="1">
      <alignment horizontal="center" vertical="center"/>
    </xf>
    <xf numFmtId="0" fontId="16" fillId="0" borderId="1" xfId="2" applyFont="1" applyFill="1" applyBorder="1" applyAlignment="1">
      <alignment horizontal="center" vertical="center" wrapText="1"/>
    </xf>
    <xf numFmtId="0" fontId="7" fillId="0" borderId="14" xfId="3" applyFont="1" applyBorder="1" applyAlignment="1">
      <alignment horizontal="center" vertical="center" wrapText="1"/>
    </xf>
    <xf numFmtId="0" fontId="16" fillId="0" borderId="2" xfId="3" applyFont="1" applyBorder="1" applyAlignment="1">
      <alignment horizontal="center" vertical="center" wrapText="1"/>
    </xf>
    <xf numFmtId="0" fontId="16" fillId="0" borderId="15" xfId="3" applyFont="1" applyBorder="1" applyAlignment="1">
      <alignment horizontal="center" vertical="center" wrapText="1"/>
    </xf>
    <xf numFmtId="0" fontId="16" fillId="0" borderId="1" xfId="3" applyFont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/>
    </xf>
    <xf numFmtId="180" fontId="12" fillId="0" borderId="2" xfId="0" applyNumberFormat="1" applyFont="1" applyFill="1" applyBorder="1" applyAlignment="1">
      <alignment horizontal="left" vertical="top" wrapText="1"/>
    </xf>
  </cellXfs>
  <cellStyles count="5">
    <cellStyle name="常规" xfId="0" builtinId="0"/>
    <cellStyle name="常规 10" xfId="4"/>
    <cellStyle name="常规 15" xfId="3"/>
    <cellStyle name="常规_附件：2012年出口退税基数及超基数上解情况表" xfId="2"/>
    <cellStyle name="千位分隔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D133"/>
  <sheetViews>
    <sheetView workbookViewId="0">
      <pane xSplit="1" ySplit="4" topLeftCell="B103" activePane="bottomRight" state="frozen"/>
      <selection activeCell="A18" sqref="A18"/>
      <selection pane="topRight" activeCell="A18" sqref="A18"/>
      <selection pane="bottomLeft" activeCell="A18" sqref="A18"/>
      <selection pane="bottomRight" activeCell="C121" sqref="C121"/>
    </sheetView>
  </sheetViews>
  <sheetFormatPr defaultRowHeight="14.25"/>
  <cols>
    <col min="1" max="1" width="47.75" style="14" customWidth="1"/>
    <col min="2" max="3" width="19" style="2" customWidth="1"/>
    <col min="4" max="4" width="14.875" style="3" customWidth="1"/>
    <col min="5" max="16384" width="9" style="4"/>
  </cols>
  <sheetData>
    <row r="1" spans="1:4">
      <c r="A1" s="1" t="s">
        <v>78</v>
      </c>
    </row>
    <row r="2" spans="1:4" s="1" customFormat="1" ht="20.25">
      <c r="A2" s="173" t="s">
        <v>1483</v>
      </c>
      <c r="B2" s="173"/>
      <c r="C2" s="173"/>
      <c r="D2" s="173"/>
    </row>
    <row r="3" spans="1:4">
      <c r="A3" s="1"/>
      <c r="D3" s="5" t="s">
        <v>0</v>
      </c>
    </row>
    <row r="4" spans="1:4" ht="28.5" customHeight="1">
      <c r="A4" s="6" t="s">
        <v>1437</v>
      </c>
      <c r="B4" s="87" t="s">
        <v>2</v>
      </c>
      <c r="C4" s="87" t="s">
        <v>3</v>
      </c>
      <c r="D4" s="87" t="s">
        <v>1438</v>
      </c>
    </row>
    <row r="5" spans="1:4" ht="15" customHeight="1">
      <c r="A5" s="7" t="s">
        <v>4</v>
      </c>
      <c r="B5" s="8">
        <f>SUM(B6,B8:B11,B13:B23)</f>
        <v>28486</v>
      </c>
      <c r="C5" s="8">
        <f>SUM(C6,C8:C11,C13:C23)</f>
        <v>36089</v>
      </c>
      <c r="D5" s="9">
        <f>IF(B5=0,"",ROUND(C5/B5*100,1))</f>
        <v>126.7</v>
      </c>
    </row>
    <row r="6" spans="1:4" ht="15" customHeight="1">
      <c r="A6" s="7" t="s">
        <v>5</v>
      </c>
      <c r="B6" s="7">
        <v>11679</v>
      </c>
      <c r="C6" s="7">
        <v>15232</v>
      </c>
      <c r="D6" s="9">
        <f>IF(B6=0,"",ROUND(C6/B6*100,1))</f>
        <v>130.4</v>
      </c>
    </row>
    <row r="7" spans="1:4" ht="15" customHeight="1">
      <c r="A7" s="88" t="s">
        <v>1439</v>
      </c>
      <c r="B7" s="7">
        <v>4273</v>
      </c>
      <c r="C7" s="7">
        <v>4700</v>
      </c>
      <c r="D7" s="9"/>
    </row>
    <row r="8" spans="1:4" ht="15" customHeight="1">
      <c r="A8" s="7" t="s">
        <v>6</v>
      </c>
      <c r="B8" s="7">
        <v>3450</v>
      </c>
      <c r="C8" s="7">
        <v>4450</v>
      </c>
      <c r="D8" s="9">
        <f t="shared" ref="D8:D32" si="0">IF(B8=0,"",ROUND(C8/B8*100,1))</f>
        <v>129</v>
      </c>
    </row>
    <row r="9" spans="1:4" ht="15" customHeight="1">
      <c r="A9" s="7" t="s">
        <v>7</v>
      </c>
      <c r="B9" s="7"/>
      <c r="C9" s="7"/>
      <c r="D9" s="9" t="str">
        <f t="shared" si="0"/>
        <v/>
      </c>
    </row>
    <row r="10" spans="1:4" ht="15" customHeight="1">
      <c r="A10" s="7" t="s">
        <v>8</v>
      </c>
      <c r="B10" s="7">
        <v>815</v>
      </c>
      <c r="C10" s="7">
        <v>1500</v>
      </c>
      <c r="D10" s="9">
        <f t="shared" si="0"/>
        <v>184</v>
      </c>
    </row>
    <row r="11" spans="1:4" ht="15" customHeight="1">
      <c r="A11" s="7" t="s">
        <v>9</v>
      </c>
      <c r="B11" s="7">
        <v>307</v>
      </c>
      <c r="C11" s="7">
        <v>550</v>
      </c>
      <c r="D11" s="9">
        <f t="shared" si="0"/>
        <v>179.2</v>
      </c>
    </row>
    <row r="12" spans="1:4" ht="15" customHeight="1">
      <c r="A12" s="88" t="s">
        <v>1440</v>
      </c>
      <c r="B12" s="7">
        <v>168</v>
      </c>
      <c r="C12" s="7">
        <v>185</v>
      </c>
      <c r="D12" s="9">
        <f t="shared" si="0"/>
        <v>110.1</v>
      </c>
    </row>
    <row r="13" spans="1:4" ht="15" customHeight="1">
      <c r="A13" s="7" t="s">
        <v>10</v>
      </c>
      <c r="B13" s="7">
        <v>963</v>
      </c>
      <c r="C13" s="7">
        <v>1400</v>
      </c>
      <c r="D13" s="9">
        <f t="shared" si="0"/>
        <v>145.4</v>
      </c>
    </row>
    <row r="14" spans="1:4" ht="15" customHeight="1">
      <c r="A14" s="7" t="s">
        <v>11</v>
      </c>
      <c r="B14" s="7">
        <v>827</v>
      </c>
      <c r="C14" s="7">
        <v>1300</v>
      </c>
      <c r="D14" s="9">
        <f t="shared" si="0"/>
        <v>157.19999999999999</v>
      </c>
    </row>
    <row r="15" spans="1:4" ht="15" customHeight="1">
      <c r="A15" s="7" t="s">
        <v>12</v>
      </c>
      <c r="B15" s="7">
        <v>454</v>
      </c>
      <c r="C15" s="7">
        <v>700</v>
      </c>
      <c r="D15" s="9">
        <f t="shared" si="0"/>
        <v>154.19999999999999</v>
      </c>
    </row>
    <row r="16" spans="1:4" ht="15" customHeight="1">
      <c r="A16" s="7" t="s">
        <v>13</v>
      </c>
      <c r="B16" s="7">
        <v>2178</v>
      </c>
      <c r="C16" s="7">
        <v>2610</v>
      </c>
      <c r="D16" s="9">
        <f t="shared" si="0"/>
        <v>119.8</v>
      </c>
    </row>
    <row r="17" spans="1:4" ht="15" customHeight="1">
      <c r="A17" s="7" t="s">
        <v>14</v>
      </c>
      <c r="B17" s="7">
        <v>1113</v>
      </c>
      <c r="C17" s="7">
        <v>1500</v>
      </c>
      <c r="D17" s="9">
        <f t="shared" si="0"/>
        <v>134.80000000000001</v>
      </c>
    </row>
    <row r="18" spans="1:4" ht="15" customHeight="1">
      <c r="A18" s="7" t="s">
        <v>15</v>
      </c>
      <c r="B18" s="7">
        <v>865</v>
      </c>
      <c r="C18" s="7">
        <v>1300</v>
      </c>
      <c r="D18" s="9">
        <f t="shared" si="0"/>
        <v>150.30000000000001</v>
      </c>
    </row>
    <row r="19" spans="1:4" ht="15" customHeight="1">
      <c r="A19" s="7" t="s">
        <v>16</v>
      </c>
      <c r="B19" s="7">
        <v>2708</v>
      </c>
      <c r="C19" s="7">
        <v>2300</v>
      </c>
      <c r="D19" s="9">
        <f t="shared" si="0"/>
        <v>84.9</v>
      </c>
    </row>
    <row r="20" spans="1:4" ht="15" customHeight="1">
      <c r="A20" s="7" t="s">
        <v>17</v>
      </c>
      <c r="B20" s="7">
        <v>3089</v>
      </c>
      <c r="C20" s="7">
        <v>3047</v>
      </c>
      <c r="D20" s="9">
        <f t="shared" si="0"/>
        <v>98.6</v>
      </c>
    </row>
    <row r="21" spans="1:4" ht="15" customHeight="1">
      <c r="A21" s="7" t="s">
        <v>18</v>
      </c>
      <c r="B21" s="7"/>
      <c r="C21" s="7"/>
      <c r="D21" s="9" t="str">
        <f t="shared" si="0"/>
        <v/>
      </c>
    </row>
    <row r="22" spans="1:4" ht="15" customHeight="1">
      <c r="A22" s="7" t="s">
        <v>1441</v>
      </c>
      <c r="B22" s="89">
        <v>38</v>
      </c>
      <c r="C22" s="7">
        <v>200</v>
      </c>
      <c r="D22" s="9">
        <f t="shared" si="0"/>
        <v>526.29999999999995</v>
      </c>
    </row>
    <row r="23" spans="1:4" ht="15" customHeight="1">
      <c r="A23" s="7" t="s">
        <v>19</v>
      </c>
      <c r="B23" s="7"/>
      <c r="C23" s="7"/>
      <c r="D23" s="9" t="str">
        <f t="shared" si="0"/>
        <v/>
      </c>
    </row>
    <row r="24" spans="1:4" ht="15" customHeight="1">
      <c r="A24" s="7" t="s">
        <v>20</v>
      </c>
      <c r="B24" s="8">
        <f>SUM(B25:B32)</f>
        <v>22922</v>
      </c>
      <c r="C24" s="8">
        <f>SUM(C25:C33)</f>
        <v>19432</v>
      </c>
      <c r="D24" s="9">
        <f t="shared" si="0"/>
        <v>84.8</v>
      </c>
    </row>
    <row r="25" spans="1:4" ht="15" customHeight="1">
      <c r="A25" s="7" t="s">
        <v>21</v>
      </c>
      <c r="B25" s="10">
        <v>2839</v>
      </c>
      <c r="C25" s="7">
        <v>2700</v>
      </c>
      <c r="D25" s="9">
        <f t="shared" si="0"/>
        <v>95.1</v>
      </c>
    </row>
    <row r="26" spans="1:4" ht="15" customHeight="1">
      <c r="A26" s="7" t="s">
        <v>22</v>
      </c>
      <c r="B26" s="10">
        <v>7317</v>
      </c>
      <c r="C26" s="7">
        <v>2682</v>
      </c>
      <c r="D26" s="9">
        <f t="shared" si="0"/>
        <v>36.700000000000003</v>
      </c>
    </row>
    <row r="27" spans="1:4" ht="15" customHeight="1">
      <c r="A27" s="7" t="s">
        <v>23</v>
      </c>
      <c r="B27" s="10">
        <v>10134</v>
      </c>
      <c r="C27" s="7">
        <v>10290</v>
      </c>
      <c r="D27" s="9">
        <f t="shared" si="0"/>
        <v>101.5</v>
      </c>
    </row>
    <row r="28" spans="1:4" ht="15" customHeight="1">
      <c r="A28" s="7" t="s">
        <v>24</v>
      </c>
      <c r="B28" s="10"/>
      <c r="C28" s="7">
        <v>100</v>
      </c>
      <c r="D28" s="9" t="str">
        <f t="shared" si="0"/>
        <v/>
      </c>
    </row>
    <row r="29" spans="1:4" ht="15" customHeight="1">
      <c r="A29" s="7" t="s">
        <v>25</v>
      </c>
      <c r="B29" s="10">
        <v>2234</v>
      </c>
      <c r="C29" s="7">
        <v>3100</v>
      </c>
      <c r="D29" s="9">
        <f t="shared" si="0"/>
        <v>138.80000000000001</v>
      </c>
    </row>
    <row r="30" spans="1:4" s="11" customFormat="1" ht="15" customHeight="1">
      <c r="A30" s="7" t="s">
        <v>26</v>
      </c>
      <c r="B30" s="10"/>
      <c r="C30" s="7">
        <v>80</v>
      </c>
      <c r="D30" s="9" t="str">
        <f t="shared" si="0"/>
        <v/>
      </c>
    </row>
    <row r="31" spans="1:4" s="11" customFormat="1" ht="15" customHeight="1">
      <c r="A31" s="7" t="s">
        <v>27</v>
      </c>
      <c r="B31" s="10">
        <v>356</v>
      </c>
      <c r="C31" s="90">
        <v>380</v>
      </c>
      <c r="D31" s="9">
        <f t="shared" si="0"/>
        <v>106.7</v>
      </c>
    </row>
    <row r="32" spans="1:4" ht="15" customHeight="1">
      <c r="A32" s="7" t="s">
        <v>28</v>
      </c>
      <c r="B32" s="10">
        <v>42</v>
      </c>
      <c r="C32" s="90">
        <v>100</v>
      </c>
      <c r="D32" s="9">
        <f t="shared" si="0"/>
        <v>238.1</v>
      </c>
    </row>
    <row r="33" spans="1:4" ht="15" customHeight="1">
      <c r="A33" s="7" t="s">
        <v>1442</v>
      </c>
      <c r="B33" s="10"/>
      <c r="C33" s="90"/>
      <c r="D33" s="12"/>
    </row>
    <row r="34" spans="1:4" ht="15" customHeight="1">
      <c r="A34" s="7" t="s">
        <v>1442</v>
      </c>
      <c r="B34" s="7"/>
      <c r="C34" s="7"/>
      <c r="D34" s="12"/>
    </row>
    <row r="35" spans="1:4" ht="15" customHeight="1">
      <c r="A35" s="13" t="s">
        <v>1443</v>
      </c>
      <c r="B35" s="8">
        <f>SUM(B5,B24)</f>
        <v>51408</v>
      </c>
      <c r="C35" s="8">
        <f>SUM(C5,C24)</f>
        <v>55521</v>
      </c>
      <c r="D35" s="9">
        <f>IF(B35=0,"",ROUND(C35/B35*100,1))</f>
        <v>108</v>
      </c>
    </row>
    <row r="36" spans="1:4" ht="3" customHeight="1">
      <c r="A36" s="13"/>
      <c r="B36" s="8"/>
      <c r="C36" s="8"/>
      <c r="D36" s="9"/>
    </row>
    <row r="37" spans="1:4" ht="15" customHeight="1">
      <c r="A37" s="91" t="s">
        <v>30</v>
      </c>
      <c r="B37" s="92">
        <f>B35</f>
        <v>51408</v>
      </c>
      <c r="C37" s="92">
        <f>C35</f>
        <v>55521</v>
      </c>
      <c r="D37" s="9">
        <f t="shared" ref="D37:D100" si="1">IF(B37=0,"",ROUND(C37/B37*100,1))</f>
        <v>108</v>
      </c>
    </row>
    <row r="38" spans="1:4" ht="15" customHeight="1">
      <c r="A38" s="93" t="s">
        <v>31</v>
      </c>
      <c r="B38" s="92">
        <f>SUM(B39,B111:B112,B120:B123)</f>
        <v>189064</v>
      </c>
      <c r="C38" s="92">
        <f>SUM(C39,C111:C112,C120:C123)</f>
        <v>185923</v>
      </c>
      <c r="D38" s="9">
        <f t="shared" si="1"/>
        <v>98.3</v>
      </c>
    </row>
    <row r="39" spans="1:4" ht="15" customHeight="1">
      <c r="A39" s="94" t="s">
        <v>32</v>
      </c>
      <c r="B39" s="92">
        <f>SUM(B40,B47,B88)</f>
        <v>148338</v>
      </c>
      <c r="C39" s="92">
        <f>SUM(C40,C47,C88)</f>
        <v>123667</v>
      </c>
      <c r="D39" s="9">
        <f t="shared" si="1"/>
        <v>83.4</v>
      </c>
    </row>
    <row r="40" spans="1:4" ht="15" customHeight="1">
      <c r="A40" s="94" t="s">
        <v>33</v>
      </c>
      <c r="B40" s="92">
        <f>SUM(B41:B46)</f>
        <v>6366</v>
      </c>
      <c r="C40" s="92">
        <f>SUM(C41:C46)</f>
        <v>6366</v>
      </c>
      <c r="D40" s="9">
        <f t="shared" si="1"/>
        <v>100</v>
      </c>
    </row>
    <row r="41" spans="1:4" ht="15" customHeight="1">
      <c r="A41" s="95" t="s">
        <v>1444</v>
      </c>
      <c r="B41" s="95">
        <v>906</v>
      </c>
      <c r="C41" s="96">
        <v>906</v>
      </c>
      <c r="D41" s="9">
        <f t="shared" si="1"/>
        <v>100</v>
      </c>
    </row>
    <row r="42" spans="1:4" ht="15" customHeight="1">
      <c r="A42" s="95" t="s">
        <v>1445</v>
      </c>
      <c r="B42" s="95">
        <v>1218</v>
      </c>
      <c r="C42" s="96">
        <v>1218</v>
      </c>
      <c r="D42" s="9">
        <f t="shared" si="1"/>
        <v>100</v>
      </c>
    </row>
    <row r="43" spans="1:4" ht="15" customHeight="1">
      <c r="A43" s="95" t="s">
        <v>34</v>
      </c>
      <c r="B43" s="95">
        <v>1032</v>
      </c>
      <c r="C43" s="96">
        <v>1032</v>
      </c>
      <c r="D43" s="9">
        <f t="shared" si="1"/>
        <v>100</v>
      </c>
    </row>
    <row r="44" spans="1:4" ht="15" customHeight="1">
      <c r="A44" s="95" t="s">
        <v>35</v>
      </c>
      <c r="B44" s="95">
        <v>217</v>
      </c>
      <c r="C44" s="96">
        <v>217</v>
      </c>
      <c r="D44" s="9">
        <f t="shared" si="1"/>
        <v>100</v>
      </c>
    </row>
    <row r="45" spans="1:4" ht="15" customHeight="1">
      <c r="A45" s="95" t="s">
        <v>1446</v>
      </c>
      <c r="B45" s="95">
        <v>2993</v>
      </c>
      <c r="C45" s="96">
        <v>2993</v>
      </c>
      <c r="D45" s="9">
        <f t="shared" si="1"/>
        <v>100</v>
      </c>
    </row>
    <row r="46" spans="1:4" ht="15" customHeight="1">
      <c r="A46" s="95" t="s">
        <v>1447</v>
      </c>
      <c r="B46" s="95"/>
      <c r="C46" s="96"/>
      <c r="D46" s="9" t="str">
        <f t="shared" si="1"/>
        <v/>
      </c>
    </row>
    <row r="47" spans="1:4" ht="15" customHeight="1">
      <c r="A47" s="95" t="s">
        <v>36</v>
      </c>
      <c r="B47" s="92">
        <f>SUM(B48:B87)</f>
        <v>97132</v>
      </c>
      <c r="C47" s="92">
        <f>SUM(C48:C87)</f>
        <v>97892</v>
      </c>
      <c r="D47" s="9">
        <f t="shared" si="1"/>
        <v>100.8</v>
      </c>
    </row>
    <row r="48" spans="1:4" ht="15" customHeight="1">
      <c r="A48" s="95" t="s">
        <v>37</v>
      </c>
      <c r="B48" s="95"/>
      <c r="C48" s="96"/>
      <c r="D48" s="9" t="str">
        <f t="shared" si="1"/>
        <v/>
      </c>
    </row>
    <row r="49" spans="1:4" ht="15" customHeight="1">
      <c r="A49" s="97" t="s">
        <v>38</v>
      </c>
      <c r="B49" s="97">
        <v>40012</v>
      </c>
      <c r="C49" s="96">
        <v>33328</v>
      </c>
      <c r="D49" s="9">
        <f t="shared" si="1"/>
        <v>83.3</v>
      </c>
    </row>
    <row r="50" spans="1:4" ht="15" customHeight="1">
      <c r="A50" s="98" t="s">
        <v>39</v>
      </c>
      <c r="B50" s="98"/>
      <c r="C50" s="96"/>
      <c r="D50" s="9" t="str">
        <f t="shared" si="1"/>
        <v/>
      </c>
    </row>
    <row r="51" spans="1:4" ht="15" customHeight="1">
      <c r="A51" s="98" t="s">
        <v>40</v>
      </c>
      <c r="B51" s="98">
        <v>2353</v>
      </c>
      <c r="C51" s="96">
        <v>2106</v>
      </c>
      <c r="D51" s="9">
        <f t="shared" si="1"/>
        <v>89.5</v>
      </c>
    </row>
    <row r="52" spans="1:4" ht="15" customHeight="1">
      <c r="A52" s="98" t="s">
        <v>41</v>
      </c>
      <c r="B52" s="98"/>
      <c r="C52" s="96"/>
      <c r="D52" s="9" t="str">
        <f t="shared" si="1"/>
        <v/>
      </c>
    </row>
    <row r="53" spans="1:4" ht="15" customHeight="1">
      <c r="A53" s="98" t="s">
        <v>42</v>
      </c>
      <c r="B53" s="98"/>
      <c r="C53" s="96"/>
      <c r="D53" s="9" t="str">
        <f t="shared" si="1"/>
        <v/>
      </c>
    </row>
    <row r="54" spans="1:4" ht="15" customHeight="1">
      <c r="A54" s="98" t="s">
        <v>43</v>
      </c>
      <c r="B54" s="98">
        <v>116</v>
      </c>
      <c r="C54" s="96">
        <v>116</v>
      </c>
      <c r="D54" s="9">
        <f t="shared" si="1"/>
        <v>100</v>
      </c>
    </row>
    <row r="55" spans="1:4" ht="15" customHeight="1">
      <c r="A55" s="98" t="s">
        <v>44</v>
      </c>
      <c r="B55" s="98">
        <v>1110</v>
      </c>
      <c r="C55" s="96"/>
      <c r="D55" s="9">
        <f t="shared" si="1"/>
        <v>0</v>
      </c>
    </row>
    <row r="56" spans="1:4" ht="15" customHeight="1">
      <c r="A56" s="98" t="s">
        <v>45</v>
      </c>
      <c r="B56" s="98">
        <v>7394</v>
      </c>
      <c r="C56" s="96"/>
      <c r="D56" s="9">
        <f t="shared" si="1"/>
        <v>0</v>
      </c>
    </row>
    <row r="57" spans="1:4" ht="15" customHeight="1">
      <c r="A57" s="98" t="s">
        <v>46</v>
      </c>
      <c r="B57" s="98">
        <v>8893</v>
      </c>
      <c r="C57" s="96">
        <v>8313</v>
      </c>
      <c r="D57" s="9">
        <f t="shared" si="1"/>
        <v>93.5</v>
      </c>
    </row>
    <row r="58" spans="1:4" ht="15" customHeight="1">
      <c r="A58" s="97" t="s">
        <v>1448</v>
      </c>
      <c r="B58" s="97">
        <v>17442</v>
      </c>
      <c r="C58" s="96">
        <v>17617</v>
      </c>
      <c r="D58" s="9">
        <f t="shared" si="1"/>
        <v>101</v>
      </c>
    </row>
    <row r="59" spans="1:4" ht="15" customHeight="1">
      <c r="A59" s="98" t="s">
        <v>47</v>
      </c>
      <c r="B59" s="98">
        <v>2459</v>
      </c>
      <c r="C59" s="96"/>
      <c r="D59" s="9">
        <f t="shared" si="1"/>
        <v>0</v>
      </c>
    </row>
    <row r="60" spans="1:4" ht="15" customHeight="1">
      <c r="A60" s="98" t="s">
        <v>48</v>
      </c>
      <c r="B60" s="98">
        <v>3782</v>
      </c>
      <c r="C60" s="96">
        <v>3169</v>
      </c>
      <c r="D60" s="9">
        <f t="shared" si="1"/>
        <v>83.8</v>
      </c>
    </row>
    <row r="61" spans="1:4" ht="15" customHeight="1">
      <c r="A61" s="98" t="s">
        <v>49</v>
      </c>
      <c r="B61" s="98"/>
      <c r="C61" s="96"/>
      <c r="D61" s="9" t="str">
        <f t="shared" si="1"/>
        <v/>
      </c>
    </row>
    <row r="62" spans="1:4" ht="15" customHeight="1">
      <c r="A62" s="98" t="s">
        <v>50</v>
      </c>
      <c r="B62" s="98">
        <v>13556</v>
      </c>
      <c r="C62" s="96">
        <v>13321</v>
      </c>
      <c r="D62" s="9">
        <f t="shared" si="1"/>
        <v>98.3</v>
      </c>
    </row>
    <row r="63" spans="1:4" ht="15" customHeight="1">
      <c r="A63" s="98" t="s">
        <v>51</v>
      </c>
      <c r="B63" s="98"/>
      <c r="C63" s="96"/>
      <c r="D63" s="9" t="str">
        <f t="shared" si="1"/>
        <v/>
      </c>
    </row>
    <row r="64" spans="1:4" ht="15" customHeight="1">
      <c r="A64" s="98" t="s">
        <v>52</v>
      </c>
      <c r="B64" s="98"/>
      <c r="C64" s="96"/>
      <c r="D64" s="9" t="str">
        <f t="shared" si="1"/>
        <v/>
      </c>
    </row>
    <row r="65" spans="1:4" ht="15" customHeight="1">
      <c r="A65" s="98" t="s">
        <v>1449</v>
      </c>
      <c r="B65" s="98"/>
      <c r="C65" s="96"/>
      <c r="D65" s="9" t="str">
        <f t="shared" si="1"/>
        <v/>
      </c>
    </row>
    <row r="66" spans="1:4" ht="15" customHeight="1">
      <c r="A66" s="98" t="s">
        <v>53</v>
      </c>
      <c r="B66" s="98">
        <v>15</v>
      </c>
      <c r="C66" s="96">
        <v>378</v>
      </c>
      <c r="D66" s="9">
        <f t="shared" si="1"/>
        <v>2520</v>
      </c>
    </row>
    <row r="67" spans="1:4" ht="15" customHeight="1">
      <c r="A67" s="99" t="s">
        <v>1450</v>
      </c>
      <c r="B67" s="100"/>
      <c r="C67" s="96"/>
      <c r="D67" s="9" t="str">
        <f t="shared" si="1"/>
        <v/>
      </c>
    </row>
    <row r="68" spans="1:4" ht="15" customHeight="1">
      <c r="A68" s="99" t="s">
        <v>1451</v>
      </c>
      <c r="B68" s="100"/>
      <c r="C68" s="96"/>
      <c r="D68" s="9" t="str">
        <f t="shared" si="1"/>
        <v/>
      </c>
    </row>
    <row r="69" spans="1:4" ht="15" customHeight="1">
      <c r="A69" s="99" t="s">
        <v>1452</v>
      </c>
      <c r="B69" s="100"/>
      <c r="C69" s="96"/>
      <c r="D69" s="9" t="str">
        <f t="shared" si="1"/>
        <v/>
      </c>
    </row>
    <row r="70" spans="1:4" ht="15" customHeight="1">
      <c r="A70" s="99" t="s">
        <v>1453</v>
      </c>
      <c r="B70" s="100"/>
      <c r="C70" s="96">
        <v>1654</v>
      </c>
      <c r="D70" s="9" t="str">
        <f t="shared" si="1"/>
        <v/>
      </c>
    </row>
    <row r="71" spans="1:4" ht="15" customHeight="1">
      <c r="A71" s="99" t="s">
        <v>1454</v>
      </c>
      <c r="B71" s="100"/>
      <c r="C71" s="96">
        <v>8468</v>
      </c>
      <c r="D71" s="9" t="str">
        <f t="shared" si="1"/>
        <v/>
      </c>
    </row>
    <row r="72" spans="1:4" ht="15" customHeight="1">
      <c r="A72" s="99" t="s">
        <v>1455</v>
      </c>
      <c r="B72" s="100"/>
      <c r="C72" s="96"/>
      <c r="D72" s="9" t="str">
        <f t="shared" si="1"/>
        <v/>
      </c>
    </row>
    <row r="73" spans="1:4" ht="15" customHeight="1">
      <c r="A73" s="99" t="s">
        <v>1456</v>
      </c>
      <c r="B73" s="100"/>
      <c r="C73" s="96"/>
      <c r="D73" s="9" t="str">
        <f t="shared" si="1"/>
        <v/>
      </c>
    </row>
    <row r="74" spans="1:4" ht="15" customHeight="1">
      <c r="A74" s="99" t="s">
        <v>1457</v>
      </c>
      <c r="B74" s="100"/>
      <c r="C74" s="96">
        <v>5300</v>
      </c>
      <c r="D74" s="9" t="str">
        <f t="shared" si="1"/>
        <v/>
      </c>
    </row>
    <row r="75" spans="1:4" ht="15" customHeight="1">
      <c r="A75" s="99" t="s">
        <v>1458</v>
      </c>
      <c r="B75" s="100"/>
      <c r="C75" s="96">
        <v>3486</v>
      </c>
      <c r="D75" s="9" t="str">
        <f t="shared" si="1"/>
        <v/>
      </c>
    </row>
    <row r="76" spans="1:4" ht="15" customHeight="1">
      <c r="A76" s="99" t="s">
        <v>1459</v>
      </c>
      <c r="B76" s="100"/>
      <c r="C76" s="96"/>
      <c r="D76" s="9" t="str">
        <f t="shared" si="1"/>
        <v/>
      </c>
    </row>
    <row r="77" spans="1:4" ht="15" customHeight="1">
      <c r="A77" s="99" t="s">
        <v>1460</v>
      </c>
      <c r="B77" s="100"/>
      <c r="C77" s="96"/>
      <c r="D77" s="9" t="str">
        <f t="shared" si="1"/>
        <v/>
      </c>
    </row>
    <row r="78" spans="1:4" ht="15" customHeight="1">
      <c r="A78" s="99" t="s">
        <v>1461</v>
      </c>
      <c r="B78" s="100"/>
      <c r="C78" s="96"/>
      <c r="D78" s="9" t="str">
        <f t="shared" si="1"/>
        <v/>
      </c>
    </row>
    <row r="79" spans="1:4" ht="15" customHeight="1">
      <c r="A79" s="99" t="s">
        <v>1462</v>
      </c>
      <c r="B79" s="100"/>
      <c r="C79" s="96"/>
      <c r="D79" s="9" t="str">
        <f t="shared" si="1"/>
        <v/>
      </c>
    </row>
    <row r="80" spans="1:4" ht="15" customHeight="1">
      <c r="A80" s="99" t="s">
        <v>1463</v>
      </c>
      <c r="B80" s="100"/>
      <c r="C80" s="96"/>
      <c r="D80" s="9" t="str">
        <f t="shared" si="1"/>
        <v/>
      </c>
    </row>
    <row r="81" spans="1:4" ht="15" customHeight="1">
      <c r="A81" s="99" t="s">
        <v>1464</v>
      </c>
      <c r="B81" s="100"/>
      <c r="C81" s="96"/>
      <c r="D81" s="9" t="str">
        <f t="shared" si="1"/>
        <v/>
      </c>
    </row>
    <row r="82" spans="1:4" ht="15" customHeight="1">
      <c r="A82" s="99" t="s">
        <v>1465</v>
      </c>
      <c r="B82" s="100"/>
      <c r="C82" s="96"/>
      <c r="D82" s="9" t="str">
        <f t="shared" si="1"/>
        <v/>
      </c>
    </row>
    <row r="83" spans="1:4" ht="15" customHeight="1">
      <c r="A83" s="99" t="s">
        <v>1466</v>
      </c>
      <c r="B83" s="100"/>
      <c r="C83" s="96"/>
      <c r="D83" s="9" t="str">
        <f t="shared" si="1"/>
        <v/>
      </c>
    </row>
    <row r="84" spans="1:4" ht="15" customHeight="1">
      <c r="A84" s="99" t="s">
        <v>1467</v>
      </c>
      <c r="B84" s="100"/>
      <c r="C84" s="96">
        <v>636</v>
      </c>
      <c r="D84" s="9" t="str">
        <f t="shared" si="1"/>
        <v/>
      </c>
    </row>
    <row r="85" spans="1:4" ht="15" customHeight="1">
      <c r="A85" s="99" t="s">
        <v>1468</v>
      </c>
      <c r="B85" s="100"/>
      <c r="C85" s="96"/>
      <c r="D85" s="9" t="str">
        <f t="shared" si="1"/>
        <v/>
      </c>
    </row>
    <row r="86" spans="1:4" ht="15" customHeight="1">
      <c r="A86" s="99" t="s">
        <v>1469</v>
      </c>
      <c r="B86" s="100"/>
      <c r="C86" s="96"/>
      <c r="D86" s="9" t="str">
        <f t="shared" si="1"/>
        <v/>
      </c>
    </row>
    <row r="87" spans="1:4" ht="15" customHeight="1">
      <c r="A87" s="98" t="s">
        <v>54</v>
      </c>
      <c r="B87" s="98"/>
      <c r="C87" s="96"/>
      <c r="D87" s="9" t="str">
        <f t="shared" si="1"/>
        <v/>
      </c>
    </row>
    <row r="88" spans="1:4" ht="15" customHeight="1">
      <c r="A88" s="98" t="s">
        <v>55</v>
      </c>
      <c r="B88" s="92">
        <f>SUM(B89:B108)</f>
        <v>44840</v>
      </c>
      <c r="C88" s="92">
        <f>SUM(C89:C108)</f>
        <v>19409</v>
      </c>
      <c r="D88" s="9">
        <f t="shared" si="1"/>
        <v>43.3</v>
      </c>
    </row>
    <row r="89" spans="1:4" ht="15" customHeight="1">
      <c r="A89" s="98" t="s">
        <v>56</v>
      </c>
      <c r="B89" s="101">
        <v>119</v>
      </c>
      <c r="C89" s="96">
        <v>12</v>
      </c>
      <c r="D89" s="9">
        <f t="shared" si="1"/>
        <v>10.1</v>
      </c>
    </row>
    <row r="90" spans="1:4" ht="15" customHeight="1">
      <c r="A90" s="98" t="s">
        <v>57</v>
      </c>
      <c r="B90" s="101"/>
      <c r="C90" s="96"/>
      <c r="D90" s="9" t="str">
        <f t="shared" si="1"/>
        <v/>
      </c>
    </row>
    <row r="91" spans="1:4" ht="15" customHeight="1">
      <c r="A91" s="98" t="s">
        <v>58</v>
      </c>
      <c r="B91" s="101"/>
      <c r="C91" s="96"/>
      <c r="D91" s="9" t="str">
        <f t="shared" si="1"/>
        <v/>
      </c>
    </row>
    <row r="92" spans="1:4" ht="15" customHeight="1">
      <c r="A92" s="98" t="s">
        <v>59</v>
      </c>
      <c r="B92" s="101">
        <v>21</v>
      </c>
      <c r="C92" s="96"/>
      <c r="D92" s="9">
        <f t="shared" si="1"/>
        <v>0</v>
      </c>
    </row>
    <row r="93" spans="1:4" ht="15" customHeight="1">
      <c r="A93" s="98" t="s">
        <v>60</v>
      </c>
      <c r="B93" s="101">
        <v>6394</v>
      </c>
      <c r="C93" s="96">
        <v>1405</v>
      </c>
      <c r="D93" s="9">
        <f t="shared" si="1"/>
        <v>22</v>
      </c>
    </row>
    <row r="94" spans="1:4" ht="15" customHeight="1">
      <c r="A94" s="98" t="s">
        <v>61</v>
      </c>
      <c r="B94" s="101">
        <v>548</v>
      </c>
      <c r="C94" s="96"/>
      <c r="D94" s="9">
        <f t="shared" si="1"/>
        <v>0</v>
      </c>
    </row>
    <row r="95" spans="1:4" ht="15" customHeight="1">
      <c r="A95" s="98" t="s">
        <v>1470</v>
      </c>
      <c r="B95" s="101">
        <v>318</v>
      </c>
      <c r="C95" s="96">
        <v>634</v>
      </c>
      <c r="D95" s="9">
        <f t="shared" si="1"/>
        <v>199.4</v>
      </c>
    </row>
    <row r="96" spans="1:4" ht="15" customHeight="1">
      <c r="A96" s="98" t="s">
        <v>63</v>
      </c>
      <c r="B96" s="101">
        <v>7199</v>
      </c>
      <c r="C96" s="96">
        <v>295</v>
      </c>
      <c r="D96" s="9">
        <f t="shared" si="1"/>
        <v>4.0999999999999996</v>
      </c>
    </row>
    <row r="97" spans="1:4" ht="15" customHeight="1">
      <c r="A97" s="98" t="s">
        <v>1471</v>
      </c>
      <c r="B97" s="101">
        <v>4412</v>
      </c>
      <c r="C97" s="102">
        <v>110</v>
      </c>
      <c r="D97" s="9">
        <f t="shared" si="1"/>
        <v>2.5</v>
      </c>
    </row>
    <row r="98" spans="1:4" ht="15" customHeight="1">
      <c r="A98" s="98" t="s">
        <v>64</v>
      </c>
      <c r="B98" s="101">
        <v>3565</v>
      </c>
      <c r="C98" s="96"/>
      <c r="D98" s="9">
        <f t="shared" si="1"/>
        <v>0</v>
      </c>
    </row>
    <row r="99" spans="1:4" ht="15" customHeight="1">
      <c r="A99" s="98" t="s">
        <v>65</v>
      </c>
      <c r="B99" s="101">
        <v>44</v>
      </c>
      <c r="C99" s="96"/>
      <c r="D99" s="9">
        <f t="shared" si="1"/>
        <v>0</v>
      </c>
    </row>
    <row r="100" spans="1:4" ht="15" customHeight="1">
      <c r="A100" s="98" t="s">
        <v>66</v>
      </c>
      <c r="B100" s="101">
        <v>20119</v>
      </c>
      <c r="C100" s="96">
        <v>16766</v>
      </c>
      <c r="D100" s="9">
        <f t="shared" si="1"/>
        <v>83.3</v>
      </c>
    </row>
    <row r="101" spans="1:4" ht="15" customHeight="1">
      <c r="A101" s="98" t="s">
        <v>67</v>
      </c>
      <c r="B101" s="101">
        <v>1238</v>
      </c>
      <c r="C101" s="96">
        <v>178</v>
      </c>
      <c r="D101" s="9">
        <f t="shared" ref="D101:D133" si="2">IF(B101=0,"",ROUND(C101/B101*100,1))</f>
        <v>14.4</v>
      </c>
    </row>
    <row r="102" spans="1:4" ht="15" customHeight="1">
      <c r="A102" s="98" t="s">
        <v>68</v>
      </c>
      <c r="B102" s="101">
        <v>80</v>
      </c>
      <c r="C102" s="96"/>
      <c r="D102" s="9">
        <f t="shared" si="2"/>
        <v>0</v>
      </c>
    </row>
    <row r="103" spans="1:4" ht="15" customHeight="1">
      <c r="A103" s="98" t="s">
        <v>69</v>
      </c>
      <c r="B103" s="101">
        <v>325</v>
      </c>
      <c r="C103" s="96">
        <v>9</v>
      </c>
      <c r="D103" s="9">
        <f t="shared" si="2"/>
        <v>2.8</v>
      </c>
    </row>
    <row r="104" spans="1:4" ht="15" customHeight="1">
      <c r="A104" s="98" t="s">
        <v>70</v>
      </c>
      <c r="B104" s="101"/>
      <c r="C104" s="96"/>
      <c r="D104" s="9" t="str">
        <f t="shared" si="2"/>
        <v/>
      </c>
    </row>
    <row r="105" spans="1:4" ht="15" customHeight="1">
      <c r="A105" s="98" t="s">
        <v>1472</v>
      </c>
      <c r="B105" s="101"/>
      <c r="C105" s="96"/>
      <c r="D105" s="9" t="str">
        <f t="shared" si="2"/>
        <v/>
      </c>
    </row>
    <row r="106" spans="1:4" ht="15" customHeight="1">
      <c r="A106" s="98" t="s">
        <v>71</v>
      </c>
      <c r="B106" s="101">
        <v>94</v>
      </c>
      <c r="C106" s="96"/>
      <c r="D106" s="9">
        <f t="shared" si="2"/>
        <v>0</v>
      </c>
    </row>
    <row r="107" spans="1:4" ht="15" customHeight="1">
      <c r="A107" s="98" t="s">
        <v>72</v>
      </c>
      <c r="B107" s="101">
        <v>360</v>
      </c>
      <c r="C107" s="96"/>
      <c r="D107" s="9">
        <f t="shared" si="2"/>
        <v>0</v>
      </c>
    </row>
    <row r="108" spans="1:4" ht="15" customHeight="1">
      <c r="A108" s="101" t="s">
        <v>73</v>
      </c>
      <c r="B108" s="101">
        <v>4</v>
      </c>
      <c r="C108" s="96"/>
      <c r="D108" s="9">
        <f t="shared" si="2"/>
        <v>0</v>
      </c>
    </row>
    <row r="109" spans="1:4" ht="15" customHeight="1">
      <c r="A109" s="101"/>
      <c r="B109" s="95"/>
      <c r="C109" s="103"/>
      <c r="D109" s="9" t="str">
        <f t="shared" si="2"/>
        <v/>
      </c>
    </row>
    <row r="110" spans="1:4" ht="15" customHeight="1">
      <c r="A110" s="101"/>
      <c r="B110" s="104"/>
      <c r="C110" s="96"/>
      <c r="D110" s="9" t="str">
        <f t="shared" si="2"/>
        <v/>
      </c>
    </row>
    <row r="111" spans="1:4" ht="15" customHeight="1">
      <c r="A111" s="95" t="s">
        <v>74</v>
      </c>
      <c r="B111" s="105">
        <v>4247</v>
      </c>
      <c r="C111" s="105">
        <v>3782</v>
      </c>
      <c r="D111" s="9">
        <f t="shared" si="2"/>
        <v>89.1</v>
      </c>
    </row>
    <row r="112" spans="1:4" ht="15" customHeight="1">
      <c r="A112" s="95" t="s">
        <v>75</v>
      </c>
      <c r="B112" s="92">
        <f>SUM(B113:B119)</f>
        <v>15000</v>
      </c>
      <c r="C112" s="92">
        <f>SUM(C113:C119)</f>
        <v>51141</v>
      </c>
      <c r="D112" s="9">
        <f t="shared" si="2"/>
        <v>340.9</v>
      </c>
    </row>
    <row r="113" spans="1:4" ht="15" customHeight="1">
      <c r="A113" s="95" t="s">
        <v>1473</v>
      </c>
      <c r="B113" s="95">
        <v>15000</v>
      </c>
      <c r="C113" s="105">
        <v>51141</v>
      </c>
      <c r="D113" s="9">
        <f t="shared" si="2"/>
        <v>340.9</v>
      </c>
    </row>
    <row r="114" spans="1:4" ht="15" customHeight="1">
      <c r="A114" s="95" t="s">
        <v>1474</v>
      </c>
      <c r="B114" s="105"/>
      <c r="C114" s="105"/>
      <c r="D114" s="9" t="str">
        <f t="shared" si="2"/>
        <v/>
      </c>
    </row>
    <row r="115" spans="1:4" ht="15" customHeight="1">
      <c r="A115" s="95"/>
      <c r="B115" s="105"/>
      <c r="C115" s="105"/>
      <c r="D115" s="9" t="str">
        <f t="shared" si="2"/>
        <v/>
      </c>
    </row>
    <row r="116" spans="1:4" ht="15" customHeight="1">
      <c r="A116" s="95"/>
      <c r="B116" s="105"/>
      <c r="C116" s="105"/>
      <c r="D116" s="9" t="str">
        <f t="shared" si="2"/>
        <v/>
      </c>
    </row>
    <row r="117" spans="1:4" ht="15" customHeight="1">
      <c r="A117" s="95"/>
      <c r="B117" s="105"/>
      <c r="C117" s="105"/>
      <c r="D117" s="9" t="str">
        <f t="shared" si="2"/>
        <v/>
      </c>
    </row>
    <row r="118" spans="1:4" ht="15" customHeight="1">
      <c r="A118" s="95"/>
      <c r="B118" s="105"/>
      <c r="C118" s="105"/>
      <c r="D118" s="9" t="str">
        <f t="shared" si="2"/>
        <v/>
      </c>
    </row>
    <row r="119" spans="1:4" ht="15" customHeight="1">
      <c r="A119" s="95" t="s">
        <v>1475</v>
      </c>
      <c r="B119" s="105"/>
      <c r="C119" s="105"/>
      <c r="D119" s="9" t="str">
        <f t="shared" si="2"/>
        <v/>
      </c>
    </row>
    <row r="120" spans="1:4" ht="15" customHeight="1">
      <c r="A120" s="106" t="s">
        <v>1476</v>
      </c>
      <c r="B120" s="105"/>
      <c r="C120" s="105"/>
      <c r="D120" s="9" t="str">
        <f t="shared" si="2"/>
        <v/>
      </c>
    </row>
    <row r="121" spans="1:4" ht="15" customHeight="1">
      <c r="A121" s="95" t="s">
        <v>1477</v>
      </c>
      <c r="B121" s="105">
        <v>10866</v>
      </c>
      <c r="C121" s="105">
        <v>4800</v>
      </c>
      <c r="D121" s="9">
        <f t="shared" si="2"/>
        <v>44.2</v>
      </c>
    </row>
    <row r="122" spans="1:4" ht="15" customHeight="1">
      <c r="A122" s="95" t="s">
        <v>76</v>
      </c>
      <c r="B122" s="105"/>
      <c r="C122" s="105"/>
      <c r="D122" s="9" t="str">
        <f t="shared" si="2"/>
        <v/>
      </c>
    </row>
    <row r="123" spans="1:4" ht="15" customHeight="1">
      <c r="A123" s="107" t="s">
        <v>1478</v>
      </c>
      <c r="B123" s="105">
        <v>10613</v>
      </c>
      <c r="C123" s="108">
        <v>2533</v>
      </c>
      <c r="D123" s="9">
        <f t="shared" si="2"/>
        <v>23.9</v>
      </c>
    </row>
    <row r="124" spans="1:4" ht="15" customHeight="1">
      <c r="A124" s="95"/>
      <c r="B124" s="105"/>
      <c r="C124" s="105"/>
      <c r="D124" s="9" t="str">
        <f t="shared" si="2"/>
        <v/>
      </c>
    </row>
    <row r="125" spans="1:4" ht="15" customHeight="1">
      <c r="A125" s="95"/>
      <c r="B125" s="105"/>
      <c r="C125" s="105"/>
      <c r="D125" s="9" t="str">
        <f t="shared" si="2"/>
        <v/>
      </c>
    </row>
    <row r="126" spans="1:4" ht="15" customHeight="1">
      <c r="A126" s="95"/>
      <c r="B126" s="105"/>
      <c r="C126" s="105"/>
      <c r="D126" s="9" t="str">
        <f t="shared" si="2"/>
        <v/>
      </c>
    </row>
    <row r="127" spans="1:4" ht="15" customHeight="1">
      <c r="A127" s="95"/>
      <c r="B127" s="105"/>
      <c r="C127" s="105"/>
      <c r="D127" s="9" t="str">
        <f t="shared" si="2"/>
        <v/>
      </c>
    </row>
    <row r="128" spans="1:4" ht="15" customHeight="1">
      <c r="A128" s="95"/>
      <c r="B128" s="105"/>
      <c r="C128" s="105"/>
      <c r="D128" s="9" t="str">
        <f t="shared" si="2"/>
        <v/>
      </c>
    </row>
    <row r="129" spans="1:4" ht="15" customHeight="1">
      <c r="A129" s="95"/>
      <c r="B129" s="105"/>
      <c r="C129" s="105"/>
      <c r="D129" s="9" t="str">
        <f t="shared" si="2"/>
        <v/>
      </c>
    </row>
    <row r="130" spans="1:4" ht="15" customHeight="1">
      <c r="A130" s="95"/>
      <c r="B130" s="105"/>
      <c r="C130" s="105"/>
      <c r="D130" s="9" t="str">
        <f t="shared" si="2"/>
        <v/>
      </c>
    </row>
    <row r="131" spans="1:4" ht="15" customHeight="1">
      <c r="A131" s="95"/>
      <c r="B131" s="105"/>
      <c r="C131" s="105"/>
      <c r="D131" s="9" t="str">
        <f t="shared" si="2"/>
        <v/>
      </c>
    </row>
    <row r="132" spans="1:4" ht="15" customHeight="1">
      <c r="A132" s="95"/>
      <c r="B132" s="105"/>
      <c r="C132" s="105"/>
      <c r="D132" s="9" t="str">
        <f t="shared" si="2"/>
        <v/>
      </c>
    </row>
    <row r="133" spans="1:4" ht="15" customHeight="1">
      <c r="A133" s="104" t="s">
        <v>77</v>
      </c>
      <c r="B133" s="92">
        <f>SUM(B37:B38)</f>
        <v>240472</v>
      </c>
      <c r="C133" s="92">
        <f>SUM(C37:C38)</f>
        <v>241444</v>
      </c>
      <c r="D133" s="9">
        <f t="shared" si="2"/>
        <v>100.4</v>
      </c>
    </row>
  </sheetData>
  <protectedRanges>
    <protectedRange sqref="B25:B32" name="区域2_1_1"/>
    <protectedRange password="CC35" sqref="B67:B86" name="区域1_2"/>
  </protectedRanges>
  <mergeCells count="1">
    <mergeCell ref="A2:D2"/>
  </mergeCells>
  <phoneticPr fontId="2" type="noConversion"/>
  <pageMargins left="0.7" right="0.7" top="0.75" bottom="0.75" header="0.3" footer="0.3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D35"/>
  <sheetViews>
    <sheetView workbookViewId="0">
      <pane xSplit="1" ySplit="4" topLeftCell="B26" activePane="bottomRight" state="frozen"/>
      <selection activeCell="A18" sqref="A18"/>
      <selection pane="topRight" activeCell="A18" sqref="A18"/>
      <selection pane="bottomLeft" activeCell="A18" sqref="A18"/>
      <selection pane="bottomRight" activeCell="A18" sqref="A18"/>
    </sheetView>
  </sheetViews>
  <sheetFormatPr defaultRowHeight="14.25"/>
  <cols>
    <col min="1" max="1" width="38.5" style="14" customWidth="1"/>
    <col min="2" max="3" width="19" style="2" customWidth="1"/>
    <col min="4" max="4" width="14.375" style="3" customWidth="1"/>
    <col min="5" max="16384" width="9" style="4"/>
  </cols>
  <sheetData>
    <row r="1" spans="1:4">
      <c r="A1" s="1" t="s">
        <v>29</v>
      </c>
    </row>
    <row r="2" spans="1:4" s="1" customFormat="1" ht="20.25">
      <c r="A2" s="173" t="s">
        <v>1484</v>
      </c>
      <c r="B2" s="173"/>
      <c r="C2" s="173"/>
      <c r="D2" s="173"/>
    </row>
    <row r="3" spans="1:4">
      <c r="A3" s="1"/>
      <c r="D3" s="5" t="s">
        <v>0</v>
      </c>
    </row>
    <row r="4" spans="1:4" s="115" customFormat="1" ht="28.5">
      <c r="A4" s="109" t="s">
        <v>893</v>
      </c>
      <c r="B4" s="109" t="s">
        <v>2</v>
      </c>
      <c r="C4" s="109" t="s">
        <v>3</v>
      </c>
      <c r="D4" s="109" t="s">
        <v>1438</v>
      </c>
    </row>
    <row r="5" spans="1:4" ht="13.5">
      <c r="A5" s="21" t="s">
        <v>4</v>
      </c>
      <c r="B5" s="22">
        <f>SUM(B6,B8:B11,B13:B23)</f>
        <v>28486</v>
      </c>
      <c r="C5" s="22">
        <f>SUM(C6,C8:C11,C13:C23)</f>
        <v>36089</v>
      </c>
      <c r="D5" s="110">
        <f>IF(B5=0,"",ROUND(C5/B5*100,1))</f>
        <v>126.7</v>
      </c>
    </row>
    <row r="6" spans="1:4" ht="13.5">
      <c r="A6" s="21" t="s">
        <v>5</v>
      </c>
      <c r="B6" s="21">
        <v>11679</v>
      </c>
      <c r="C6" s="21">
        <v>15232</v>
      </c>
      <c r="D6" s="110">
        <f>IF(B6=0,"",ROUND(C6/B6*100,1))</f>
        <v>130.4</v>
      </c>
    </row>
    <row r="7" spans="1:4" ht="13.5">
      <c r="A7" s="111" t="s">
        <v>1479</v>
      </c>
      <c r="B7" s="21">
        <v>4273</v>
      </c>
      <c r="C7" s="21">
        <v>4700</v>
      </c>
      <c r="D7" s="110"/>
    </row>
    <row r="8" spans="1:4" ht="13.5">
      <c r="A8" s="21" t="s">
        <v>6</v>
      </c>
      <c r="B8" s="21">
        <v>3450</v>
      </c>
      <c r="C8" s="21">
        <v>4450</v>
      </c>
      <c r="D8" s="110">
        <f t="shared" ref="D8:D32" si="0">IF(B8=0,"",ROUND(C8/B8*100,1))</f>
        <v>129</v>
      </c>
    </row>
    <row r="9" spans="1:4" ht="13.5">
      <c r="A9" s="21" t="s">
        <v>7</v>
      </c>
      <c r="B9" s="21"/>
      <c r="C9" s="21"/>
      <c r="D9" s="110" t="str">
        <f t="shared" si="0"/>
        <v/>
      </c>
    </row>
    <row r="10" spans="1:4" ht="13.5">
      <c r="A10" s="21" t="s">
        <v>8</v>
      </c>
      <c r="B10" s="21">
        <v>815</v>
      </c>
      <c r="C10" s="21">
        <v>1500</v>
      </c>
      <c r="D10" s="110">
        <f t="shared" si="0"/>
        <v>184</v>
      </c>
    </row>
    <row r="11" spans="1:4" ht="13.5">
      <c r="A11" s="21" t="s">
        <v>9</v>
      </c>
      <c r="B11" s="21">
        <v>307</v>
      </c>
      <c r="C11" s="21">
        <v>550</v>
      </c>
      <c r="D11" s="110">
        <f t="shared" si="0"/>
        <v>179.2</v>
      </c>
    </row>
    <row r="12" spans="1:4" ht="13.5">
      <c r="A12" s="111" t="s">
        <v>1480</v>
      </c>
      <c r="B12" s="21">
        <v>168</v>
      </c>
      <c r="C12" s="21">
        <v>185</v>
      </c>
      <c r="D12" s="110">
        <f t="shared" si="0"/>
        <v>110.1</v>
      </c>
    </row>
    <row r="13" spans="1:4" ht="13.5">
      <c r="A13" s="21" t="s">
        <v>10</v>
      </c>
      <c r="B13" s="21">
        <v>963</v>
      </c>
      <c r="C13" s="21">
        <v>1400</v>
      </c>
      <c r="D13" s="110">
        <f t="shared" si="0"/>
        <v>145.4</v>
      </c>
    </row>
    <row r="14" spans="1:4" ht="13.5">
      <c r="A14" s="21" t="s">
        <v>11</v>
      </c>
      <c r="B14" s="21">
        <v>827</v>
      </c>
      <c r="C14" s="21">
        <v>1300</v>
      </c>
      <c r="D14" s="110">
        <f t="shared" si="0"/>
        <v>157.19999999999999</v>
      </c>
    </row>
    <row r="15" spans="1:4" ht="13.5">
      <c r="A15" s="21" t="s">
        <v>12</v>
      </c>
      <c r="B15" s="21">
        <v>454</v>
      </c>
      <c r="C15" s="21">
        <v>700</v>
      </c>
      <c r="D15" s="110">
        <f t="shared" si="0"/>
        <v>154.19999999999999</v>
      </c>
    </row>
    <row r="16" spans="1:4" ht="13.5">
      <c r="A16" s="21" t="s">
        <v>13</v>
      </c>
      <c r="B16" s="21">
        <v>2178</v>
      </c>
      <c r="C16" s="21">
        <v>2610</v>
      </c>
      <c r="D16" s="110">
        <f t="shared" si="0"/>
        <v>119.8</v>
      </c>
    </row>
    <row r="17" spans="1:4" ht="13.5">
      <c r="A17" s="21" t="s">
        <v>14</v>
      </c>
      <c r="B17" s="21">
        <v>1113</v>
      </c>
      <c r="C17" s="21">
        <v>1500</v>
      </c>
      <c r="D17" s="110">
        <f t="shared" si="0"/>
        <v>134.80000000000001</v>
      </c>
    </row>
    <row r="18" spans="1:4" ht="13.5">
      <c r="A18" s="21" t="s">
        <v>15</v>
      </c>
      <c r="B18" s="21">
        <v>865</v>
      </c>
      <c r="C18" s="21">
        <v>1300</v>
      </c>
      <c r="D18" s="110">
        <f t="shared" si="0"/>
        <v>150.30000000000001</v>
      </c>
    </row>
    <row r="19" spans="1:4" ht="13.5">
      <c r="A19" s="21" t="s">
        <v>16</v>
      </c>
      <c r="B19" s="21">
        <v>2708</v>
      </c>
      <c r="C19" s="21">
        <v>2300</v>
      </c>
      <c r="D19" s="110">
        <f t="shared" si="0"/>
        <v>84.9</v>
      </c>
    </row>
    <row r="20" spans="1:4" ht="13.5">
      <c r="A20" s="21" t="s">
        <v>17</v>
      </c>
      <c r="B20" s="21">
        <v>3089</v>
      </c>
      <c r="C20" s="21">
        <v>3047</v>
      </c>
      <c r="D20" s="110">
        <f t="shared" si="0"/>
        <v>98.6</v>
      </c>
    </row>
    <row r="21" spans="1:4" ht="13.5">
      <c r="A21" s="21" t="s">
        <v>18</v>
      </c>
      <c r="B21" s="21"/>
      <c r="C21" s="21"/>
      <c r="D21" s="110" t="str">
        <f t="shared" si="0"/>
        <v/>
      </c>
    </row>
    <row r="22" spans="1:4">
      <c r="A22" s="21" t="s">
        <v>1481</v>
      </c>
      <c r="B22" s="112">
        <v>38</v>
      </c>
      <c r="C22" s="21">
        <v>200</v>
      </c>
      <c r="D22" s="110">
        <f t="shared" si="0"/>
        <v>526.29999999999995</v>
      </c>
    </row>
    <row r="23" spans="1:4" ht="13.5">
      <c r="A23" s="21" t="s">
        <v>19</v>
      </c>
      <c r="B23" s="21"/>
      <c r="C23" s="21"/>
      <c r="D23" s="110" t="str">
        <f t="shared" si="0"/>
        <v/>
      </c>
    </row>
    <row r="24" spans="1:4" ht="13.5">
      <c r="A24" s="21" t="s">
        <v>20</v>
      </c>
      <c r="B24" s="22">
        <f>SUM(B25:B32)</f>
        <v>22922</v>
      </c>
      <c r="C24" s="22">
        <f>SUM(C25:C33)</f>
        <v>19432</v>
      </c>
      <c r="D24" s="110">
        <f t="shared" si="0"/>
        <v>84.8</v>
      </c>
    </row>
    <row r="25" spans="1:4" ht="13.5">
      <c r="A25" s="21" t="s">
        <v>21</v>
      </c>
      <c r="B25" s="26">
        <v>2839</v>
      </c>
      <c r="C25" s="21">
        <v>2700</v>
      </c>
      <c r="D25" s="110">
        <f t="shared" si="0"/>
        <v>95.1</v>
      </c>
    </row>
    <row r="26" spans="1:4" ht="13.5">
      <c r="A26" s="21" t="s">
        <v>22</v>
      </c>
      <c r="B26" s="26">
        <v>7317</v>
      </c>
      <c r="C26" s="21">
        <v>2682</v>
      </c>
      <c r="D26" s="110">
        <f t="shared" si="0"/>
        <v>36.700000000000003</v>
      </c>
    </row>
    <row r="27" spans="1:4" ht="13.5">
      <c r="A27" s="21" t="s">
        <v>23</v>
      </c>
      <c r="B27" s="26">
        <v>10134</v>
      </c>
      <c r="C27" s="21">
        <v>10290</v>
      </c>
      <c r="D27" s="110">
        <f t="shared" si="0"/>
        <v>101.5</v>
      </c>
    </row>
    <row r="28" spans="1:4" ht="13.5">
      <c r="A28" s="21" t="s">
        <v>24</v>
      </c>
      <c r="B28" s="26"/>
      <c r="C28" s="21">
        <v>100</v>
      </c>
      <c r="D28" s="110" t="str">
        <f t="shared" si="0"/>
        <v/>
      </c>
    </row>
    <row r="29" spans="1:4" ht="13.5">
      <c r="A29" s="21" t="s">
        <v>25</v>
      </c>
      <c r="B29" s="26">
        <v>2234</v>
      </c>
      <c r="C29" s="21">
        <v>3100</v>
      </c>
      <c r="D29" s="110">
        <f t="shared" si="0"/>
        <v>138.80000000000001</v>
      </c>
    </row>
    <row r="30" spans="1:4" s="11" customFormat="1">
      <c r="A30" s="21" t="s">
        <v>26</v>
      </c>
      <c r="B30" s="26"/>
      <c r="C30" s="21">
        <v>80</v>
      </c>
      <c r="D30" s="110" t="str">
        <f t="shared" si="0"/>
        <v/>
      </c>
    </row>
    <row r="31" spans="1:4" s="11" customFormat="1">
      <c r="A31" s="21" t="s">
        <v>27</v>
      </c>
      <c r="B31" s="26">
        <v>356</v>
      </c>
      <c r="C31" s="113">
        <v>380</v>
      </c>
      <c r="D31" s="110">
        <f t="shared" si="0"/>
        <v>106.7</v>
      </c>
    </row>
    <row r="32" spans="1:4" ht="13.5">
      <c r="A32" s="21" t="s">
        <v>28</v>
      </c>
      <c r="B32" s="26">
        <v>42</v>
      </c>
      <c r="C32" s="113">
        <v>100</v>
      </c>
      <c r="D32" s="110">
        <f t="shared" si="0"/>
        <v>238.1</v>
      </c>
    </row>
    <row r="33" spans="1:4" ht="13.5">
      <c r="A33" s="21" t="s">
        <v>1482</v>
      </c>
      <c r="B33" s="26"/>
      <c r="C33" s="113"/>
      <c r="D33" s="114"/>
    </row>
    <row r="34" spans="1:4" ht="13.5">
      <c r="A34" s="21" t="s">
        <v>1482</v>
      </c>
      <c r="B34" s="21"/>
      <c r="C34" s="21"/>
      <c r="D34" s="114"/>
    </row>
    <row r="35" spans="1:4" ht="13.5">
      <c r="A35" s="15" t="s">
        <v>1443</v>
      </c>
      <c r="B35" s="22">
        <f>SUM(B5,B24)</f>
        <v>51408</v>
      </c>
      <c r="C35" s="22">
        <f>SUM(C5,C24)</f>
        <v>55521</v>
      </c>
      <c r="D35" s="110">
        <f>IF(B35=0,"",ROUND(C35/B35*100,1))</f>
        <v>108</v>
      </c>
    </row>
  </sheetData>
  <protectedRanges>
    <protectedRange sqref="B25:B32" name="区域2_1_1"/>
  </protectedRanges>
  <mergeCells count="1">
    <mergeCell ref="A2:D2"/>
  </mergeCells>
  <phoneticPr fontId="2" type="noConversion"/>
  <pageMargins left="0.7" right="0.7" top="0.75" bottom="0.75" header="0.3" footer="0.3"/>
  <pageSetup paperSize="9" orientation="portrait" horizontalDpi="0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6" tint="-0.249977111117893"/>
  </sheetPr>
  <dimension ref="A1:D1331"/>
  <sheetViews>
    <sheetView workbookViewId="0">
      <pane xSplit="1" ySplit="3" topLeftCell="B1298" activePane="bottomRight" state="frozen"/>
      <selection activeCell="E1325" sqref="E1325"/>
      <selection pane="topRight" activeCell="E1325" sqref="E1325"/>
      <selection pane="bottomLeft" activeCell="E1325" sqref="E1325"/>
      <selection pane="bottomRight" activeCell="A1311" sqref="A1311:C1313"/>
    </sheetView>
  </sheetViews>
  <sheetFormatPr defaultColWidth="36.5" defaultRowHeight="14.25"/>
  <cols>
    <col min="1" max="1" width="40.625" style="19" customWidth="1"/>
    <col min="2" max="3" width="19" style="29" customWidth="1"/>
    <col min="4" max="4" width="19" style="30" customWidth="1"/>
    <col min="5" max="16384" width="36.5" style="24"/>
  </cols>
  <sheetData>
    <row r="1" spans="1:4" s="4" customFormat="1">
      <c r="A1" s="1" t="s">
        <v>889</v>
      </c>
      <c r="B1" s="16"/>
      <c r="C1" s="16"/>
      <c r="D1" s="17"/>
    </row>
    <row r="2" spans="1:4" s="1" customFormat="1" ht="20.25">
      <c r="A2" s="173" t="s">
        <v>1694</v>
      </c>
      <c r="B2" s="173"/>
      <c r="C2" s="173"/>
      <c r="D2" s="173"/>
    </row>
    <row r="3" spans="1:4" s="4" customFormat="1">
      <c r="A3" s="19"/>
      <c r="B3" s="16"/>
      <c r="C3" s="16"/>
      <c r="D3" s="18" t="s">
        <v>0</v>
      </c>
    </row>
    <row r="4" spans="1:4" ht="28.5">
      <c r="A4" s="116" t="s">
        <v>1</v>
      </c>
      <c r="B4" s="117" t="s">
        <v>1485</v>
      </c>
      <c r="C4" s="116" t="s">
        <v>3</v>
      </c>
      <c r="D4" s="117" t="s">
        <v>1438</v>
      </c>
    </row>
    <row r="5" spans="1:4" ht="13.5">
      <c r="A5" s="118" t="s">
        <v>79</v>
      </c>
      <c r="B5" s="119">
        <v>18034</v>
      </c>
      <c r="C5" s="119">
        <f>SUM(C6,C18,C27,C38,C50,C61,C72,C84,C93,C107,C117,C126,C137,C151,C158,C166,C172,C179,C186,C193,C200,C206,C214,C220,C226,C232,C249,)</f>
        <v>21901</v>
      </c>
      <c r="D5" s="120">
        <f t="shared" ref="D5:D68" si="0">IF(B5=0,"",ROUND(C5/B5*100,1))</f>
        <v>121.4</v>
      </c>
    </row>
    <row r="6" spans="1:4" ht="13.5">
      <c r="A6" s="121" t="s">
        <v>80</v>
      </c>
      <c r="B6" s="119">
        <v>288</v>
      </c>
      <c r="C6" s="119">
        <f>SUM(C7:C17)</f>
        <v>540</v>
      </c>
      <c r="D6" s="120">
        <f t="shared" si="0"/>
        <v>187.5</v>
      </c>
    </row>
    <row r="7" spans="1:4" ht="13.5">
      <c r="A7" s="121" t="s">
        <v>1486</v>
      </c>
      <c r="B7" s="122">
        <v>251</v>
      </c>
      <c r="C7" s="10">
        <v>272</v>
      </c>
      <c r="D7" s="120">
        <f t="shared" si="0"/>
        <v>108.4</v>
      </c>
    </row>
    <row r="8" spans="1:4" ht="13.5">
      <c r="A8" s="121" t="s">
        <v>82</v>
      </c>
      <c r="B8" s="122">
        <v>0</v>
      </c>
      <c r="C8" s="10"/>
      <c r="D8" s="120" t="str">
        <f t="shared" si="0"/>
        <v/>
      </c>
    </row>
    <row r="9" spans="1:4" ht="13.5">
      <c r="A9" s="123" t="s">
        <v>83</v>
      </c>
      <c r="B9" s="122">
        <v>0</v>
      </c>
      <c r="C9" s="10"/>
      <c r="D9" s="120" t="str">
        <f t="shared" si="0"/>
        <v/>
      </c>
    </row>
    <row r="10" spans="1:4" ht="13.5">
      <c r="A10" s="123" t="s">
        <v>84</v>
      </c>
      <c r="B10" s="122">
        <v>22</v>
      </c>
      <c r="C10" s="10">
        <v>32</v>
      </c>
      <c r="D10" s="120">
        <f t="shared" si="0"/>
        <v>145.5</v>
      </c>
    </row>
    <row r="11" spans="1:4" ht="13.5">
      <c r="A11" s="123" t="s">
        <v>85</v>
      </c>
      <c r="B11" s="122">
        <v>0</v>
      </c>
      <c r="C11" s="10"/>
      <c r="D11" s="120" t="str">
        <f t="shared" si="0"/>
        <v/>
      </c>
    </row>
    <row r="12" spans="1:4" ht="13.5">
      <c r="A12" s="118" t="s">
        <v>86</v>
      </c>
      <c r="B12" s="122">
        <v>0</v>
      </c>
      <c r="C12" s="10">
        <v>100</v>
      </c>
      <c r="D12" s="120" t="str">
        <f t="shared" si="0"/>
        <v/>
      </c>
    </row>
    <row r="13" spans="1:4" ht="13.5">
      <c r="A13" s="118" t="s">
        <v>87</v>
      </c>
      <c r="B13" s="122">
        <v>13</v>
      </c>
      <c r="C13" s="10">
        <v>122</v>
      </c>
      <c r="D13" s="120">
        <f t="shared" si="0"/>
        <v>938.5</v>
      </c>
    </row>
    <row r="14" spans="1:4" ht="13.5">
      <c r="A14" s="118" t="s">
        <v>88</v>
      </c>
      <c r="B14" s="122">
        <v>2</v>
      </c>
      <c r="C14" s="10">
        <v>14</v>
      </c>
      <c r="D14" s="120">
        <f t="shared" si="0"/>
        <v>700</v>
      </c>
    </row>
    <row r="15" spans="1:4" ht="13.5">
      <c r="A15" s="118" t="s">
        <v>89</v>
      </c>
      <c r="B15" s="122">
        <v>0</v>
      </c>
      <c r="C15" s="10"/>
      <c r="D15" s="120" t="str">
        <f t="shared" si="0"/>
        <v/>
      </c>
    </row>
    <row r="16" spans="1:4" ht="13.5">
      <c r="A16" s="118" t="s">
        <v>90</v>
      </c>
      <c r="B16" s="122">
        <v>0</v>
      </c>
      <c r="C16" s="10"/>
      <c r="D16" s="120" t="str">
        <f t="shared" si="0"/>
        <v/>
      </c>
    </row>
    <row r="17" spans="1:4" ht="13.5">
      <c r="A17" s="118" t="s">
        <v>91</v>
      </c>
      <c r="B17" s="122">
        <v>0</v>
      </c>
      <c r="C17" s="10"/>
      <c r="D17" s="120" t="str">
        <f t="shared" si="0"/>
        <v/>
      </c>
    </row>
    <row r="18" spans="1:4" ht="13.5">
      <c r="A18" s="121" t="s">
        <v>92</v>
      </c>
      <c r="B18" s="119">
        <v>156</v>
      </c>
      <c r="C18" s="119">
        <f>SUM(C19:C26)</f>
        <v>231</v>
      </c>
      <c r="D18" s="120">
        <f t="shared" si="0"/>
        <v>148.1</v>
      </c>
    </row>
    <row r="19" spans="1:4" ht="13.5">
      <c r="A19" s="121" t="s">
        <v>81</v>
      </c>
      <c r="B19" s="122">
        <v>141</v>
      </c>
      <c r="C19" s="10">
        <v>169</v>
      </c>
      <c r="D19" s="120">
        <f t="shared" si="0"/>
        <v>119.9</v>
      </c>
    </row>
    <row r="20" spans="1:4" ht="13.5">
      <c r="A20" s="121" t="s">
        <v>82</v>
      </c>
      <c r="B20" s="122">
        <v>0</v>
      </c>
      <c r="C20" s="10"/>
      <c r="D20" s="120" t="str">
        <f t="shared" si="0"/>
        <v/>
      </c>
    </row>
    <row r="21" spans="1:4" ht="13.5">
      <c r="A21" s="123" t="s">
        <v>83</v>
      </c>
      <c r="B21" s="122">
        <v>0</v>
      </c>
      <c r="C21" s="10"/>
      <c r="D21" s="120" t="str">
        <f t="shared" si="0"/>
        <v/>
      </c>
    </row>
    <row r="22" spans="1:4" ht="13.5">
      <c r="A22" s="123" t="s">
        <v>93</v>
      </c>
      <c r="B22" s="122">
        <v>12</v>
      </c>
      <c r="C22" s="10">
        <v>29</v>
      </c>
      <c r="D22" s="120">
        <f t="shared" si="0"/>
        <v>241.7</v>
      </c>
    </row>
    <row r="23" spans="1:4" ht="13.5">
      <c r="A23" s="123" t="s">
        <v>94</v>
      </c>
      <c r="B23" s="122">
        <v>1</v>
      </c>
      <c r="C23" s="10">
        <v>15</v>
      </c>
      <c r="D23" s="120">
        <f t="shared" si="0"/>
        <v>1500</v>
      </c>
    </row>
    <row r="24" spans="1:4" ht="13.5">
      <c r="A24" s="123" t="s">
        <v>95</v>
      </c>
      <c r="B24" s="122">
        <v>0</v>
      </c>
      <c r="C24" s="10">
        <v>12</v>
      </c>
      <c r="D24" s="120" t="str">
        <f t="shared" si="0"/>
        <v/>
      </c>
    </row>
    <row r="25" spans="1:4" ht="13.5">
      <c r="A25" s="123" t="s">
        <v>90</v>
      </c>
      <c r="B25" s="122">
        <v>0</v>
      </c>
      <c r="C25" s="10"/>
      <c r="D25" s="120" t="str">
        <f t="shared" si="0"/>
        <v/>
      </c>
    </row>
    <row r="26" spans="1:4" ht="13.5">
      <c r="A26" s="123" t="s">
        <v>96</v>
      </c>
      <c r="B26" s="122">
        <v>2</v>
      </c>
      <c r="C26" s="10">
        <v>6</v>
      </c>
      <c r="D26" s="120">
        <f t="shared" si="0"/>
        <v>300</v>
      </c>
    </row>
    <row r="27" spans="1:4" ht="13.5">
      <c r="A27" s="121" t="s">
        <v>1487</v>
      </c>
      <c r="B27" s="119">
        <v>6931</v>
      </c>
      <c r="C27" s="119">
        <f>SUM(C28:C37)</f>
        <v>6004</v>
      </c>
      <c r="D27" s="120">
        <f t="shared" si="0"/>
        <v>86.6</v>
      </c>
    </row>
    <row r="28" spans="1:4" ht="13.5">
      <c r="A28" s="121" t="s">
        <v>81</v>
      </c>
      <c r="B28" s="122">
        <v>4328</v>
      </c>
      <c r="C28" s="10">
        <v>4305</v>
      </c>
      <c r="D28" s="120">
        <f t="shared" si="0"/>
        <v>99.5</v>
      </c>
    </row>
    <row r="29" spans="1:4" ht="13.5">
      <c r="A29" s="121" t="s">
        <v>82</v>
      </c>
      <c r="B29" s="122">
        <v>525</v>
      </c>
      <c r="C29" s="10"/>
      <c r="D29" s="120">
        <f t="shared" si="0"/>
        <v>0</v>
      </c>
    </row>
    <row r="30" spans="1:4" ht="13.5">
      <c r="A30" s="123" t="s">
        <v>83</v>
      </c>
      <c r="B30" s="122">
        <v>0</v>
      </c>
      <c r="C30" s="10"/>
      <c r="D30" s="120" t="str">
        <f t="shared" si="0"/>
        <v/>
      </c>
    </row>
    <row r="31" spans="1:4" ht="13.5">
      <c r="A31" s="123" t="s">
        <v>97</v>
      </c>
      <c r="B31" s="122">
        <v>0</v>
      </c>
      <c r="C31" s="10"/>
      <c r="D31" s="120" t="str">
        <f t="shared" si="0"/>
        <v/>
      </c>
    </row>
    <row r="32" spans="1:4" ht="13.5">
      <c r="A32" s="123" t="s">
        <v>98</v>
      </c>
      <c r="B32" s="122">
        <v>0</v>
      </c>
      <c r="C32" s="10"/>
      <c r="D32" s="120" t="str">
        <f t="shared" si="0"/>
        <v/>
      </c>
    </row>
    <row r="33" spans="1:4" ht="13.5">
      <c r="A33" s="124" t="s">
        <v>99</v>
      </c>
      <c r="B33" s="122">
        <v>0</v>
      </c>
      <c r="C33" s="10"/>
      <c r="D33" s="120" t="str">
        <f t="shared" si="0"/>
        <v/>
      </c>
    </row>
    <row r="34" spans="1:4" ht="13.5">
      <c r="A34" s="121" t="s">
        <v>100</v>
      </c>
      <c r="B34" s="122">
        <v>14</v>
      </c>
      <c r="C34" s="10">
        <v>5</v>
      </c>
      <c r="D34" s="120">
        <f t="shared" si="0"/>
        <v>35.700000000000003</v>
      </c>
    </row>
    <row r="35" spans="1:4" ht="13.5">
      <c r="A35" s="123" t="s">
        <v>101</v>
      </c>
      <c r="B35" s="122">
        <v>0</v>
      </c>
      <c r="C35" s="10"/>
      <c r="D35" s="120" t="str">
        <f t="shared" si="0"/>
        <v/>
      </c>
    </row>
    <row r="36" spans="1:4" ht="13.5">
      <c r="A36" s="123" t="s">
        <v>90</v>
      </c>
      <c r="B36" s="122">
        <v>1517</v>
      </c>
      <c r="C36" s="10">
        <v>1633</v>
      </c>
      <c r="D36" s="120">
        <f t="shared" si="0"/>
        <v>107.6</v>
      </c>
    </row>
    <row r="37" spans="1:4" ht="13.5">
      <c r="A37" s="123" t="s">
        <v>102</v>
      </c>
      <c r="B37" s="122">
        <v>547</v>
      </c>
      <c r="C37" s="10">
        <v>61</v>
      </c>
      <c r="D37" s="120">
        <f t="shared" si="0"/>
        <v>11.2</v>
      </c>
    </row>
    <row r="38" spans="1:4" ht="13.5">
      <c r="A38" s="121" t="s">
        <v>103</v>
      </c>
      <c r="B38" s="119">
        <v>604</v>
      </c>
      <c r="C38" s="119">
        <f>SUM(C39:C49)</f>
        <v>650</v>
      </c>
      <c r="D38" s="120">
        <f t="shared" si="0"/>
        <v>107.6</v>
      </c>
    </row>
    <row r="39" spans="1:4" ht="13.5">
      <c r="A39" s="121" t="s">
        <v>81</v>
      </c>
      <c r="B39" s="122">
        <v>273</v>
      </c>
      <c r="C39" s="10">
        <v>236</v>
      </c>
      <c r="D39" s="120">
        <f t="shared" si="0"/>
        <v>86.4</v>
      </c>
    </row>
    <row r="40" spans="1:4" ht="13.5">
      <c r="A40" s="121" t="s">
        <v>82</v>
      </c>
      <c r="B40" s="122">
        <v>0</v>
      </c>
      <c r="C40" s="10"/>
      <c r="D40" s="120" t="str">
        <f t="shared" si="0"/>
        <v/>
      </c>
    </row>
    <row r="41" spans="1:4" ht="13.5">
      <c r="A41" s="123" t="s">
        <v>83</v>
      </c>
      <c r="B41" s="122">
        <v>0</v>
      </c>
      <c r="C41" s="10"/>
      <c r="D41" s="120" t="str">
        <f t="shared" si="0"/>
        <v/>
      </c>
    </row>
    <row r="42" spans="1:4" ht="13.5">
      <c r="A42" s="123" t="s">
        <v>104</v>
      </c>
      <c r="B42" s="122">
        <v>0</v>
      </c>
      <c r="C42" s="10"/>
      <c r="D42" s="120" t="str">
        <f t="shared" si="0"/>
        <v/>
      </c>
    </row>
    <row r="43" spans="1:4" ht="13.5">
      <c r="A43" s="123" t="s">
        <v>105</v>
      </c>
      <c r="B43" s="122">
        <v>0</v>
      </c>
      <c r="C43" s="10"/>
      <c r="D43" s="120" t="str">
        <f t="shared" si="0"/>
        <v/>
      </c>
    </row>
    <row r="44" spans="1:4" ht="13.5">
      <c r="A44" s="121" t="s">
        <v>106</v>
      </c>
      <c r="B44" s="122">
        <v>0</v>
      </c>
      <c r="C44" s="10"/>
      <c r="D44" s="120" t="str">
        <f t="shared" si="0"/>
        <v/>
      </c>
    </row>
    <row r="45" spans="1:4" ht="13.5">
      <c r="A45" s="121" t="s">
        <v>107</v>
      </c>
      <c r="B45" s="122">
        <v>0</v>
      </c>
      <c r="C45" s="10"/>
      <c r="D45" s="120" t="str">
        <f t="shared" si="0"/>
        <v/>
      </c>
    </row>
    <row r="46" spans="1:4" ht="13.5">
      <c r="A46" s="121" t="s">
        <v>108</v>
      </c>
      <c r="B46" s="122">
        <v>10</v>
      </c>
      <c r="C46" s="10">
        <v>10</v>
      </c>
      <c r="D46" s="120">
        <f t="shared" si="0"/>
        <v>100</v>
      </c>
    </row>
    <row r="47" spans="1:4" ht="13.5">
      <c r="A47" s="121" t="s">
        <v>109</v>
      </c>
      <c r="B47" s="122">
        <v>0</v>
      </c>
      <c r="C47" s="10"/>
      <c r="D47" s="120" t="str">
        <f t="shared" si="0"/>
        <v/>
      </c>
    </row>
    <row r="48" spans="1:4" ht="13.5">
      <c r="A48" s="121" t="s">
        <v>90</v>
      </c>
      <c r="B48" s="122">
        <v>321</v>
      </c>
      <c r="C48" s="10">
        <v>364</v>
      </c>
      <c r="D48" s="120">
        <f t="shared" si="0"/>
        <v>113.4</v>
      </c>
    </row>
    <row r="49" spans="1:4" ht="13.5">
      <c r="A49" s="123" t="s">
        <v>110</v>
      </c>
      <c r="B49" s="122">
        <v>0</v>
      </c>
      <c r="C49" s="10">
        <v>40</v>
      </c>
      <c r="D49" s="120" t="str">
        <f t="shared" si="0"/>
        <v/>
      </c>
    </row>
    <row r="50" spans="1:4" ht="13.5">
      <c r="A50" s="123" t="s">
        <v>111</v>
      </c>
      <c r="B50" s="119">
        <v>238</v>
      </c>
      <c r="C50" s="119">
        <f>SUM(C51:C60)</f>
        <v>254</v>
      </c>
      <c r="D50" s="120">
        <f t="shared" si="0"/>
        <v>106.7</v>
      </c>
    </row>
    <row r="51" spans="1:4" ht="13.5">
      <c r="A51" s="123" t="s">
        <v>81</v>
      </c>
      <c r="B51" s="122">
        <v>130</v>
      </c>
      <c r="C51" s="10">
        <v>173</v>
      </c>
      <c r="D51" s="120">
        <f t="shared" si="0"/>
        <v>133.1</v>
      </c>
    </row>
    <row r="52" spans="1:4" ht="13.5">
      <c r="A52" s="118" t="s">
        <v>82</v>
      </c>
      <c r="B52" s="122">
        <v>0</v>
      </c>
      <c r="C52" s="10"/>
      <c r="D52" s="120" t="str">
        <f t="shared" si="0"/>
        <v/>
      </c>
    </row>
    <row r="53" spans="1:4" ht="13.5">
      <c r="A53" s="121" t="s">
        <v>83</v>
      </c>
      <c r="B53" s="122">
        <v>30</v>
      </c>
      <c r="C53" s="10"/>
      <c r="D53" s="120">
        <f t="shared" si="0"/>
        <v>0</v>
      </c>
    </row>
    <row r="54" spans="1:4" ht="13.5">
      <c r="A54" s="121" t="s">
        <v>112</v>
      </c>
      <c r="B54" s="122">
        <v>0</v>
      </c>
      <c r="C54" s="10"/>
      <c r="D54" s="120" t="str">
        <f t="shared" si="0"/>
        <v/>
      </c>
    </row>
    <row r="55" spans="1:4" ht="13.5">
      <c r="A55" s="121" t="s">
        <v>113</v>
      </c>
      <c r="B55" s="122">
        <v>14</v>
      </c>
      <c r="C55" s="10">
        <v>32</v>
      </c>
      <c r="D55" s="120">
        <f t="shared" si="0"/>
        <v>228.6</v>
      </c>
    </row>
    <row r="56" spans="1:4" ht="13.5">
      <c r="A56" s="123" t="s">
        <v>114</v>
      </c>
      <c r="B56" s="122">
        <v>0</v>
      </c>
      <c r="C56" s="10"/>
      <c r="D56" s="120" t="str">
        <f t="shared" si="0"/>
        <v/>
      </c>
    </row>
    <row r="57" spans="1:4" ht="13.5">
      <c r="A57" s="123" t="s">
        <v>115</v>
      </c>
      <c r="B57" s="122">
        <v>43</v>
      </c>
      <c r="C57" s="10">
        <v>35</v>
      </c>
      <c r="D57" s="120">
        <f t="shared" si="0"/>
        <v>81.400000000000006</v>
      </c>
    </row>
    <row r="58" spans="1:4" ht="13.5">
      <c r="A58" s="123" t="s">
        <v>116</v>
      </c>
      <c r="B58" s="122">
        <v>1</v>
      </c>
      <c r="C58" s="10">
        <v>8</v>
      </c>
      <c r="D58" s="120">
        <f t="shared" si="0"/>
        <v>800</v>
      </c>
    </row>
    <row r="59" spans="1:4" ht="13.5">
      <c r="A59" s="121" t="s">
        <v>90</v>
      </c>
      <c r="B59" s="122">
        <v>0</v>
      </c>
      <c r="C59" s="10"/>
      <c r="D59" s="120" t="str">
        <f t="shared" si="0"/>
        <v/>
      </c>
    </row>
    <row r="60" spans="1:4" ht="13.5">
      <c r="A60" s="123" t="s">
        <v>117</v>
      </c>
      <c r="B60" s="122">
        <v>20</v>
      </c>
      <c r="C60" s="10">
        <v>6</v>
      </c>
      <c r="D60" s="120">
        <f t="shared" si="0"/>
        <v>30</v>
      </c>
    </row>
    <row r="61" spans="1:4" ht="13.5">
      <c r="A61" s="124" t="s">
        <v>118</v>
      </c>
      <c r="B61" s="119">
        <v>1756</v>
      </c>
      <c r="C61" s="119">
        <f>SUM(C62:C71)</f>
        <v>1975</v>
      </c>
      <c r="D61" s="120">
        <f t="shared" si="0"/>
        <v>112.5</v>
      </c>
    </row>
    <row r="62" spans="1:4" ht="13.5">
      <c r="A62" s="123" t="s">
        <v>81</v>
      </c>
      <c r="B62" s="122">
        <v>1076</v>
      </c>
      <c r="C62" s="10">
        <v>1835</v>
      </c>
      <c r="D62" s="120">
        <f t="shared" si="0"/>
        <v>170.5</v>
      </c>
    </row>
    <row r="63" spans="1:4" ht="13.5">
      <c r="A63" s="118" t="s">
        <v>82</v>
      </c>
      <c r="B63" s="122">
        <v>94</v>
      </c>
      <c r="C63" s="10"/>
      <c r="D63" s="120">
        <f t="shared" si="0"/>
        <v>0</v>
      </c>
    </row>
    <row r="64" spans="1:4" ht="13.5">
      <c r="A64" s="118" t="s">
        <v>83</v>
      </c>
      <c r="B64" s="122">
        <v>0</v>
      </c>
      <c r="C64" s="10"/>
      <c r="D64" s="120" t="str">
        <f t="shared" si="0"/>
        <v/>
      </c>
    </row>
    <row r="65" spans="1:4" ht="13.5">
      <c r="A65" s="118" t="s">
        <v>119</v>
      </c>
      <c r="B65" s="122">
        <v>0</v>
      </c>
      <c r="C65" s="10"/>
      <c r="D65" s="120" t="str">
        <f t="shared" si="0"/>
        <v/>
      </c>
    </row>
    <row r="66" spans="1:4" ht="13.5">
      <c r="A66" s="118" t="s">
        <v>120</v>
      </c>
      <c r="B66" s="122">
        <v>0</v>
      </c>
      <c r="C66" s="10"/>
      <c r="D66" s="120" t="str">
        <f t="shared" si="0"/>
        <v/>
      </c>
    </row>
    <row r="67" spans="1:4" ht="13.5">
      <c r="A67" s="118" t="s">
        <v>121</v>
      </c>
      <c r="B67" s="122">
        <v>0</v>
      </c>
      <c r="C67" s="10"/>
      <c r="D67" s="120" t="str">
        <f t="shared" si="0"/>
        <v/>
      </c>
    </row>
    <row r="68" spans="1:4" ht="13.5">
      <c r="A68" s="121" t="s">
        <v>122</v>
      </c>
      <c r="B68" s="122">
        <v>0</v>
      </c>
      <c r="C68" s="10"/>
      <c r="D68" s="120" t="str">
        <f t="shared" si="0"/>
        <v/>
      </c>
    </row>
    <row r="69" spans="1:4" ht="13.5">
      <c r="A69" s="123" t="s">
        <v>123</v>
      </c>
      <c r="B69" s="122">
        <v>30</v>
      </c>
      <c r="C69" s="10"/>
      <c r="D69" s="120">
        <f t="shared" ref="D69:D132" si="1">IF(B69=0,"",ROUND(C69/B69*100,1))</f>
        <v>0</v>
      </c>
    </row>
    <row r="70" spans="1:4" ht="13.5">
      <c r="A70" s="123" t="s">
        <v>90</v>
      </c>
      <c r="B70" s="122">
        <v>486</v>
      </c>
      <c r="C70" s="10"/>
      <c r="D70" s="120">
        <f t="shared" si="1"/>
        <v>0</v>
      </c>
    </row>
    <row r="71" spans="1:4" ht="13.5">
      <c r="A71" s="123" t="s">
        <v>124</v>
      </c>
      <c r="B71" s="122">
        <v>70</v>
      </c>
      <c r="C71" s="10">
        <v>140</v>
      </c>
      <c r="D71" s="120">
        <f t="shared" si="1"/>
        <v>200</v>
      </c>
    </row>
    <row r="72" spans="1:4" ht="13.5">
      <c r="A72" s="121" t="s">
        <v>125</v>
      </c>
      <c r="B72" s="119">
        <v>710</v>
      </c>
      <c r="C72" s="119">
        <f>SUM(C73:C83)</f>
        <v>1264</v>
      </c>
      <c r="D72" s="120">
        <f t="shared" si="1"/>
        <v>178</v>
      </c>
    </row>
    <row r="73" spans="1:4" ht="13.5">
      <c r="A73" s="121" t="s">
        <v>81</v>
      </c>
      <c r="B73" s="122">
        <v>0</v>
      </c>
      <c r="C73" s="10"/>
      <c r="D73" s="120" t="str">
        <f t="shared" si="1"/>
        <v/>
      </c>
    </row>
    <row r="74" spans="1:4" ht="13.5">
      <c r="A74" s="121" t="s">
        <v>82</v>
      </c>
      <c r="B74" s="122">
        <v>0</v>
      </c>
      <c r="C74" s="10"/>
      <c r="D74" s="120" t="str">
        <f t="shared" si="1"/>
        <v/>
      </c>
    </row>
    <row r="75" spans="1:4" ht="13.5">
      <c r="A75" s="123" t="s">
        <v>83</v>
      </c>
      <c r="B75" s="122">
        <v>0</v>
      </c>
      <c r="C75" s="10"/>
      <c r="D75" s="120" t="str">
        <f t="shared" si="1"/>
        <v/>
      </c>
    </row>
    <row r="76" spans="1:4" ht="13.5">
      <c r="A76" s="123" t="s">
        <v>126</v>
      </c>
      <c r="B76" s="122">
        <v>0</v>
      </c>
      <c r="C76" s="10"/>
      <c r="D76" s="120" t="str">
        <f t="shared" si="1"/>
        <v/>
      </c>
    </row>
    <row r="77" spans="1:4" ht="13.5">
      <c r="A77" s="123" t="s">
        <v>127</v>
      </c>
      <c r="B77" s="122">
        <v>0</v>
      </c>
      <c r="C77" s="10"/>
      <c r="D77" s="120" t="str">
        <f t="shared" si="1"/>
        <v/>
      </c>
    </row>
    <row r="78" spans="1:4" ht="13.5">
      <c r="A78" s="118" t="s">
        <v>128</v>
      </c>
      <c r="B78" s="122">
        <v>0</v>
      </c>
      <c r="C78" s="10"/>
      <c r="D78" s="120" t="str">
        <f t="shared" si="1"/>
        <v/>
      </c>
    </row>
    <row r="79" spans="1:4" ht="13.5">
      <c r="A79" s="121" t="s">
        <v>129</v>
      </c>
      <c r="B79" s="122">
        <v>0</v>
      </c>
      <c r="C79" s="10"/>
      <c r="D79" s="120" t="str">
        <f t="shared" si="1"/>
        <v/>
      </c>
    </row>
    <row r="80" spans="1:4" ht="13.5">
      <c r="A80" s="121" t="s">
        <v>130</v>
      </c>
      <c r="B80" s="122">
        <v>369</v>
      </c>
      <c r="C80" s="10">
        <v>1264</v>
      </c>
      <c r="D80" s="120">
        <f t="shared" si="1"/>
        <v>342.5</v>
      </c>
    </row>
    <row r="81" spans="1:4" ht="13.5">
      <c r="A81" s="121" t="s">
        <v>122</v>
      </c>
      <c r="B81" s="122">
        <v>341</v>
      </c>
      <c r="C81" s="10"/>
      <c r="D81" s="120">
        <f t="shared" si="1"/>
        <v>0</v>
      </c>
    </row>
    <row r="82" spans="1:4" ht="13.5">
      <c r="A82" s="123" t="s">
        <v>90</v>
      </c>
      <c r="B82" s="122">
        <v>0</v>
      </c>
      <c r="C82" s="10"/>
      <c r="D82" s="120" t="str">
        <f t="shared" si="1"/>
        <v/>
      </c>
    </row>
    <row r="83" spans="1:4" ht="13.5">
      <c r="A83" s="123" t="s">
        <v>131</v>
      </c>
      <c r="B83" s="122">
        <v>0</v>
      </c>
      <c r="C83" s="10"/>
      <c r="D83" s="120" t="str">
        <f t="shared" si="1"/>
        <v/>
      </c>
    </row>
    <row r="84" spans="1:4" ht="13.5">
      <c r="A84" s="123" t="s">
        <v>132</v>
      </c>
      <c r="B84" s="119">
        <v>311</v>
      </c>
      <c r="C84" s="119">
        <f>SUM(C85:C92)</f>
        <v>325</v>
      </c>
      <c r="D84" s="120">
        <f t="shared" si="1"/>
        <v>104.5</v>
      </c>
    </row>
    <row r="85" spans="1:4" ht="13.5">
      <c r="A85" s="121" t="s">
        <v>81</v>
      </c>
      <c r="B85" s="122">
        <v>236</v>
      </c>
      <c r="C85" s="10">
        <v>288</v>
      </c>
      <c r="D85" s="120">
        <f t="shared" si="1"/>
        <v>122</v>
      </c>
    </row>
    <row r="86" spans="1:4" ht="13.5">
      <c r="A86" s="121" t="s">
        <v>82</v>
      </c>
      <c r="B86" s="122">
        <v>0</v>
      </c>
      <c r="C86" s="10"/>
      <c r="D86" s="120" t="str">
        <f t="shared" si="1"/>
        <v/>
      </c>
    </row>
    <row r="87" spans="1:4" ht="13.5">
      <c r="A87" s="121" t="s">
        <v>83</v>
      </c>
      <c r="B87" s="122">
        <v>0</v>
      </c>
      <c r="C87" s="10"/>
      <c r="D87" s="120" t="str">
        <f t="shared" si="1"/>
        <v/>
      </c>
    </row>
    <row r="88" spans="1:4" ht="13.5">
      <c r="A88" s="125" t="s">
        <v>133</v>
      </c>
      <c r="B88" s="122">
        <v>0</v>
      </c>
      <c r="C88" s="10">
        <v>37</v>
      </c>
      <c r="D88" s="120" t="str">
        <f t="shared" si="1"/>
        <v/>
      </c>
    </row>
    <row r="89" spans="1:4" ht="13.5">
      <c r="A89" s="123" t="s">
        <v>134</v>
      </c>
      <c r="B89" s="122">
        <v>0</v>
      </c>
      <c r="C89" s="10"/>
      <c r="D89" s="120" t="str">
        <f t="shared" si="1"/>
        <v/>
      </c>
    </row>
    <row r="90" spans="1:4" ht="13.5">
      <c r="A90" s="123" t="s">
        <v>122</v>
      </c>
      <c r="B90" s="122">
        <v>0</v>
      </c>
      <c r="C90" s="10"/>
      <c r="D90" s="120" t="str">
        <f t="shared" si="1"/>
        <v/>
      </c>
    </row>
    <row r="91" spans="1:4" ht="13.5">
      <c r="A91" s="123" t="s">
        <v>90</v>
      </c>
      <c r="B91" s="122">
        <v>67</v>
      </c>
      <c r="C91" s="10"/>
      <c r="D91" s="120">
        <f t="shared" si="1"/>
        <v>0</v>
      </c>
    </row>
    <row r="92" spans="1:4" ht="13.5">
      <c r="A92" s="118" t="s">
        <v>135</v>
      </c>
      <c r="B92" s="122">
        <v>8</v>
      </c>
      <c r="C92" s="10"/>
      <c r="D92" s="120">
        <f t="shared" si="1"/>
        <v>0</v>
      </c>
    </row>
    <row r="93" spans="1:4" ht="13.5">
      <c r="A93" s="121" t="s">
        <v>136</v>
      </c>
      <c r="B93" s="119">
        <v>0</v>
      </c>
      <c r="C93" s="119">
        <f>SUM(C94:C106)</f>
        <v>0</v>
      </c>
      <c r="D93" s="120" t="str">
        <f t="shared" si="1"/>
        <v/>
      </c>
    </row>
    <row r="94" spans="1:4" ht="13.5">
      <c r="A94" s="121" t="s">
        <v>81</v>
      </c>
      <c r="B94" s="122">
        <v>0</v>
      </c>
      <c r="C94" s="10"/>
      <c r="D94" s="120" t="str">
        <f t="shared" si="1"/>
        <v/>
      </c>
    </row>
    <row r="95" spans="1:4" ht="13.5">
      <c r="A95" s="123" t="s">
        <v>82</v>
      </c>
      <c r="B95" s="122">
        <v>0</v>
      </c>
      <c r="C95" s="10"/>
      <c r="D95" s="120" t="str">
        <f t="shared" si="1"/>
        <v/>
      </c>
    </row>
    <row r="96" spans="1:4" ht="13.5">
      <c r="A96" s="123" t="s">
        <v>83</v>
      </c>
      <c r="B96" s="122">
        <v>0</v>
      </c>
      <c r="C96" s="10"/>
      <c r="D96" s="120" t="str">
        <f t="shared" si="1"/>
        <v/>
      </c>
    </row>
    <row r="97" spans="1:4" ht="13.5">
      <c r="A97" s="126" t="s">
        <v>137</v>
      </c>
      <c r="B97" s="10"/>
      <c r="C97" s="10"/>
      <c r="D97" s="120" t="str">
        <f t="shared" si="1"/>
        <v/>
      </c>
    </row>
    <row r="98" spans="1:4" ht="13.5">
      <c r="A98" s="121" t="s">
        <v>138</v>
      </c>
      <c r="B98" s="122">
        <v>0</v>
      </c>
      <c r="C98" s="10"/>
      <c r="D98" s="120" t="str">
        <f t="shared" si="1"/>
        <v/>
      </c>
    </row>
    <row r="99" spans="1:4" ht="13.5">
      <c r="A99" s="127" t="s">
        <v>1488</v>
      </c>
      <c r="B99" s="122">
        <v>0</v>
      </c>
      <c r="C99" s="10"/>
      <c r="D99" s="120" t="str">
        <f t="shared" si="1"/>
        <v/>
      </c>
    </row>
    <row r="100" spans="1:4" ht="13.5">
      <c r="A100" s="121" t="s">
        <v>122</v>
      </c>
      <c r="B100" s="122">
        <v>0</v>
      </c>
      <c r="C100" s="10"/>
      <c r="D100" s="120" t="str">
        <f t="shared" si="1"/>
        <v/>
      </c>
    </row>
    <row r="101" spans="1:4" ht="13.5">
      <c r="A101" s="127" t="s">
        <v>1489</v>
      </c>
      <c r="B101" s="10"/>
      <c r="C101" s="10"/>
      <c r="D101" s="120" t="str">
        <f t="shared" si="1"/>
        <v/>
      </c>
    </row>
    <row r="102" spans="1:4" ht="13.5">
      <c r="A102" s="127" t="s">
        <v>1490</v>
      </c>
      <c r="B102" s="10"/>
      <c r="C102" s="10"/>
      <c r="D102" s="120" t="str">
        <f t="shared" si="1"/>
        <v/>
      </c>
    </row>
    <row r="103" spans="1:4" ht="13.5">
      <c r="A103" s="127" t="s">
        <v>1491</v>
      </c>
      <c r="B103" s="10"/>
      <c r="C103" s="10"/>
      <c r="D103" s="120" t="str">
        <f t="shared" si="1"/>
        <v/>
      </c>
    </row>
    <row r="104" spans="1:4" ht="13.5">
      <c r="A104" s="127" t="s">
        <v>1492</v>
      </c>
      <c r="B104" s="10"/>
      <c r="C104" s="10"/>
      <c r="D104" s="120" t="str">
        <f t="shared" si="1"/>
        <v/>
      </c>
    </row>
    <row r="105" spans="1:4" ht="13.5">
      <c r="A105" s="123" t="s">
        <v>90</v>
      </c>
      <c r="B105" s="122">
        <v>0</v>
      </c>
      <c r="C105" s="10"/>
      <c r="D105" s="120" t="str">
        <f t="shared" si="1"/>
        <v/>
      </c>
    </row>
    <row r="106" spans="1:4" ht="13.5">
      <c r="A106" s="123" t="s">
        <v>139</v>
      </c>
      <c r="B106" s="122">
        <v>0</v>
      </c>
      <c r="C106" s="10"/>
      <c r="D106" s="120" t="str">
        <f t="shared" si="1"/>
        <v/>
      </c>
    </row>
    <row r="107" spans="1:4" ht="13.5">
      <c r="A107" s="123" t="s">
        <v>140</v>
      </c>
      <c r="B107" s="119">
        <v>87</v>
      </c>
      <c r="C107" s="119">
        <f>SUM(C108:C116)</f>
        <v>100</v>
      </c>
      <c r="D107" s="120">
        <f t="shared" si="1"/>
        <v>114.9</v>
      </c>
    </row>
    <row r="108" spans="1:4" ht="13.5">
      <c r="A108" s="123" t="s">
        <v>81</v>
      </c>
      <c r="B108" s="122">
        <v>50</v>
      </c>
      <c r="C108" s="10">
        <v>90</v>
      </c>
      <c r="D108" s="120">
        <f t="shared" si="1"/>
        <v>180</v>
      </c>
    </row>
    <row r="109" spans="1:4" ht="13.5">
      <c r="A109" s="121" t="s">
        <v>82</v>
      </c>
      <c r="B109" s="122">
        <v>2</v>
      </c>
      <c r="C109" s="10"/>
      <c r="D109" s="120">
        <f t="shared" si="1"/>
        <v>0</v>
      </c>
    </row>
    <row r="110" spans="1:4" ht="13.5">
      <c r="A110" s="121" t="s">
        <v>83</v>
      </c>
      <c r="B110" s="122">
        <v>0</v>
      </c>
      <c r="C110" s="10"/>
      <c r="D110" s="120" t="str">
        <f t="shared" si="1"/>
        <v/>
      </c>
    </row>
    <row r="111" spans="1:4" ht="13.5">
      <c r="A111" s="121" t="s">
        <v>141</v>
      </c>
      <c r="B111" s="122">
        <v>0</v>
      </c>
      <c r="C111" s="10"/>
      <c r="D111" s="120" t="str">
        <f t="shared" si="1"/>
        <v/>
      </c>
    </row>
    <row r="112" spans="1:4" ht="13.5">
      <c r="A112" s="123" t="s">
        <v>142</v>
      </c>
      <c r="B112" s="122">
        <v>0</v>
      </c>
      <c r="C112" s="10"/>
      <c r="D112" s="120" t="str">
        <f t="shared" si="1"/>
        <v/>
      </c>
    </row>
    <row r="113" spans="1:4" ht="13.5">
      <c r="A113" s="123" t="s">
        <v>143</v>
      </c>
      <c r="B113" s="122">
        <v>0</v>
      </c>
      <c r="C113" s="10"/>
      <c r="D113" s="120" t="str">
        <f t="shared" si="1"/>
        <v/>
      </c>
    </row>
    <row r="114" spans="1:4" ht="13.5">
      <c r="A114" s="121" t="s">
        <v>144</v>
      </c>
      <c r="B114" s="122">
        <v>0</v>
      </c>
      <c r="C114" s="10"/>
      <c r="D114" s="120" t="str">
        <f t="shared" si="1"/>
        <v/>
      </c>
    </row>
    <row r="115" spans="1:4" ht="13.5">
      <c r="A115" s="125" t="s">
        <v>90</v>
      </c>
      <c r="B115" s="122">
        <v>22</v>
      </c>
      <c r="C115" s="10"/>
      <c r="D115" s="120">
        <f t="shared" si="1"/>
        <v>0</v>
      </c>
    </row>
    <row r="116" spans="1:4" ht="13.5">
      <c r="A116" s="123" t="s">
        <v>145</v>
      </c>
      <c r="B116" s="122">
        <v>13</v>
      </c>
      <c r="C116" s="10">
        <v>10</v>
      </c>
      <c r="D116" s="120">
        <f t="shared" si="1"/>
        <v>76.900000000000006</v>
      </c>
    </row>
    <row r="117" spans="1:4" ht="13.5">
      <c r="A117" s="128" t="s">
        <v>146</v>
      </c>
      <c r="B117" s="119">
        <v>1073</v>
      </c>
      <c r="C117" s="119">
        <f>SUM(C118:C125)</f>
        <v>2444</v>
      </c>
      <c r="D117" s="120">
        <f t="shared" si="1"/>
        <v>227.8</v>
      </c>
    </row>
    <row r="118" spans="1:4" ht="13.5">
      <c r="A118" s="121" t="s">
        <v>81</v>
      </c>
      <c r="B118" s="122">
        <v>406</v>
      </c>
      <c r="C118" s="10">
        <v>1265</v>
      </c>
      <c r="D118" s="120">
        <f t="shared" si="1"/>
        <v>311.60000000000002</v>
      </c>
    </row>
    <row r="119" spans="1:4" ht="13.5">
      <c r="A119" s="121" t="s">
        <v>82</v>
      </c>
      <c r="B119" s="122">
        <v>0</v>
      </c>
      <c r="C119" s="10"/>
      <c r="D119" s="120" t="str">
        <f t="shared" si="1"/>
        <v/>
      </c>
    </row>
    <row r="120" spans="1:4" ht="13.5">
      <c r="A120" s="121" t="s">
        <v>83</v>
      </c>
      <c r="B120" s="122">
        <v>0</v>
      </c>
      <c r="C120" s="10"/>
      <c r="D120" s="120" t="str">
        <f t="shared" si="1"/>
        <v/>
      </c>
    </row>
    <row r="121" spans="1:4" ht="13.5">
      <c r="A121" s="123" t="s">
        <v>147</v>
      </c>
      <c r="B121" s="122">
        <v>38</v>
      </c>
      <c r="C121" s="10">
        <v>190</v>
      </c>
      <c r="D121" s="120">
        <f t="shared" si="1"/>
        <v>500</v>
      </c>
    </row>
    <row r="122" spans="1:4" ht="13.5">
      <c r="A122" s="123" t="s">
        <v>148</v>
      </c>
      <c r="B122" s="122">
        <v>122</v>
      </c>
      <c r="C122" s="10">
        <v>130</v>
      </c>
      <c r="D122" s="120">
        <f t="shared" si="1"/>
        <v>106.6</v>
      </c>
    </row>
    <row r="123" spans="1:4" ht="13.5">
      <c r="A123" s="123" t="s">
        <v>149</v>
      </c>
      <c r="B123" s="122">
        <v>0</v>
      </c>
      <c r="C123" s="10"/>
      <c r="D123" s="120" t="str">
        <f t="shared" si="1"/>
        <v/>
      </c>
    </row>
    <row r="124" spans="1:4" ht="13.5">
      <c r="A124" s="121" t="s">
        <v>90</v>
      </c>
      <c r="B124" s="122">
        <v>62</v>
      </c>
      <c r="C124" s="10"/>
      <c r="D124" s="120">
        <f t="shared" si="1"/>
        <v>0</v>
      </c>
    </row>
    <row r="125" spans="1:4" ht="13.5">
      <c r="A125" s="121" t="s">
        <v>150</v>
      </c>
      <c r="B125" s="122">
        <v>445</v>
      </c>
      <c r="C125" s="10">
        <v>859</v>
      </c>
      <c r="D125" s="120">
        <f t="shared" si="1"/>
        <v>193</v>
      </c>
    </row>
    <row r="126" spans="1:4" ht="13.5">
      <c r="A126" s="118" t="s">
        <v>151</v>
      </c>
      <c r="B126" s="119">
        <v>247</v>
      </c>
      <c r="C126" s="119">
        <f>SUM(C127:C136)</f>
        <v>327</v>
      </c>
      <c r="D126" s="120">
        <f t="shared" si="1"/>
        <v>132.4</v>
      </c>
    </row>
    <row r="127" spans="1:4" ht="13.5">
      <c r="A127" s="121" t="s">
        <v>81</v>
      </c>
      <c r="B127" s="122">
        <v>82</v>
      </c>
      <c r="C127" s="10">
        <v>204</v>
      </c>
      <c r="D127" s="120">
        <f t="shared" si="1"/>
        <v>248.8</v>
      </c>
    </row>
    <row r="128" spans="1:4" ht="13.5">
      <c r="A128" s="121" t="s">
        <v>82</v>
      </c>
      <c r="B128" s="122">
        <v>0</v>
      </c>
      <c r="C128" s="10"/>
      <c r="D128" s="120" t="str">
        <f t="shared" si="1"/>
        <v/>
      </c>
    </row>
    <row r="129" spans="1:4" ht="13.5">
      <c r="A129" s="121" t="s">
        <v>83</v>
      </c>
      <c r="B129" s="122">
        <v>0</v>
      </c>
      <c r="C129" s="10"/>
      <c r="D129" s="120" t="str">
        <f t="shared" si="1"/>
        <v/>
      </c>
    </row>
    <row r="130" spans="1:4" ht="13.5">
      <c r="A130" s="123" t="s">
        <v>152</v>
      </c>
      <c r="B130" s="122">
        <v>0</v>
      </c>
      <c r="C130" s="10"/>
      <c r="D130" s="120" t="str">
        <f t="shared" si="1"/>
        <v/>
      </c>
    </row>
    <row r="131" spans="1:4" ht="13.5">
      <c r="A131" s="123" t="s">
        <v>153</v>
      </c>
      <c r="B131" s="122">
        <v>0</v>
      </c>
      <c r="C131" s="10"/>
      <c r="D131" s="120" t="str">
        <f t="shared" si="1"/>
        <v/>
      </c>
    </row>
    <row r="132" spans="1:4" ht="13.5">
      <c r="A132" s="123" t="s">
        <v>154</v>
      </c>
      <c r="B132" s="122">
        <v>0</v>
      </c>
      <c r="C132" s="10"/>
      <c r="D132" s="120" t="str">
        <f t="shared" si="1"/>
        <v/>
      </c>
    </row>
    <row r="133" spans="1:4" ht="13.5">
      <c r="A133" s="121" t="s">
        <v>155</v>
      </c>
      <c r="B133" s="122">
        <v>0</v>
      </c>
      <c r="C133" s="10"/>
      <c r="D133" s="120" t="str">
        <f t="shared" ref="D133:D196" si="2">IF(B133=0,"",ROUND(C133/B133*100,1))</f>
        <v/>
      </c>
    </row>
    <row r="134" spans="1:4" ht="13.5">
      <c r="A134" s="121" t="s">
        <v>156</v>
      </c>
      <c r="B134" s="122">
        <v>15</v>
      </c>
      <c r="C134" s="10">
        <v>70</v>
      </c>
      <c r="D134" s="120">
        <f t="shared" si="2"/>
        <v>466.7</v>
      </c>
    </row>
    <row r="135" spans="1:4" ht="13.5">
      <c r="A135" s="121" t="s">
        <v>90</v>
      </c>
      <c r="B135" s="122">
        <v>150</v>
      </c>
      <c r="C135" s="10">
        <v>43</v>
      </c>
      <c r="D135" s="120">
        <f t="shared" si="2"/>
        <v>28.7</v>
      </c>
    </row>
    <row r="136" spans="1:4" ht="13.5">
      <c r="A136" s="123" t="s">
        <v>157</v>
      </c>
      <c r="B136" s="122">
        <v>0</v>
      </c>
      <c r="C136" s="10">
        <v>10</v>
      </c>
      <c r="D136" s="120" t="str">
        <f t="shared" si="2"/>
        <v/>
      </c>
    </row>
    <row r="137" spans="1:4" ht="13.5">
      <c r="A137" s="123" t="s">
        <v>158</v>
      </c>
      <c r="B137" s="119">
        <v>0</v>
      </c>
      <c r="C137" s="119">
        <f>SUM(C138:C150)</f>
        <v>0</v>
      </c>
      <c r="D137" s="120" t="str">
        <f t="shared" si="2"/>
        <v/>
      </c>
    </row>
    <row r="138" spans="1:4" ht="13.5">
      <c r="A138" s="123" t="s">
        <v>81</v>
      </c>
      <c r="B138" s="122">
        <v>0</v>
      </c>
      <c r="C138" s="10"/>
      <c r="D138" s="120" t="str">
        <f t="shared" si="2"/>
        <v/>
      </c>
    </row>
    <row r="139" spans="1:4" ht="13.5">
      <c r="A139" s="118" t="s">
        <v>82</v>
      </c>
      <c r="B139" s="122">
        <v>0</v>
      </c>
      <c r="C139" s="10"/>
      <c r="D139" s="120" t="str">
        <f t="shared" si="2"/>
        <v/>
      </c>
    </row>
    <row r="140" spans="1:4" ht="13.5">
      <c r="A140" s="121" t="s">
        <v>83</v>
      </c>
      <c r="B140" s="122">
        <v>0</v>
      </c>
      <c r="C140" s="10"/>
      <c r="D140" s="120" t="str">
        <f t="shared" si="2"/>
        <v/>
      </c>
    </row>
    <row r="141" spans="1:4" ht="13.5">
      <c r="A141" s="121" t="s">
        <v>159</v>
      </c>
      <c r="B141" s="122">
        <v>0</v>
      </c>
      <c r="C141" s="10"/>
      <c r="D141" s="120" t="str">
        <f t="shared" si="2"/>
        <v/>
      </c>
    </row>
    <row r="142" spans="1:4" ht="13.5">
      <c r="A142" s="121" t="s">
        <v>160</v>
      </c>
      <c r="B142" s="122">
        <v>0</v>
      </c>
      <c r="C142" s="10"/>
      <c r="D142" s="120" t="str">
        <f t="shared" si="2"/>
        <v/>
      </c>
    </row>
    <row r="143" spans="1:4" ht="13.5">
      <c r="A143" s="125" t="s">
        <v>161</v>
      </c>
      <c r="B143" s="122">
        <v>0</v>
      </c>
      <c r="C143" s="10"/>
      <c r="D143" s="120" t="str">
        <f t="shared" si="2"/>
        <v/>
      </c>
    </row>
    <row r="144" spans="1:4" ht="13.5">
      <c r="A144" s="123" t="s">
        <v>162</v>
      </c>
      <c r="B144" s="122">
        <v>0</v>
      </c>
      <c r="C144" s="10"/>
      <c r="D144" s="120" t="str">
        <f t="shared" si="2"/>
        <v/>
      </c>
    </row>
    <row r="145" spans="1:4" ht="13.5">
      <c r="A145" s="123" t="s">
        <v>163</v>
      </c>
      <c r="B145" s="122">
        <v>0</v>
      </c>
      <c r="C145" s="10"/>
      <c r="D145" s="120" t="str">
        <f t="shared" si="2"/>
        <v/>
      </c>
    </row>
    <row r="146" spans="1:4" ht="13.5">
      <c r="A146" s="121" t="s">
        <v>164</v>
      </c>
      <c r="B146" s="122">
        <v>0</v>
      </c>
      <c r="C146" s="10"/>
      <c r="D146" s="120" t="str">
        <f t="shared" si="2"/>
        <v/>
      </c>
    </row>
    <row r="147" spans="1:4" ht="13.5">
      <c r="A147" s="127" t="s">
        <v>1493</v>
      </c>
      <c r="B147" s="10"/>
      <c r="C147" s="10"/>
      <c r="D147" s="120" t="str">
        <f t="shared" si="2"/>
        <v/>
      </c>
    </row>
    <row r="148" spans="1:4" ht="13.5">
      <c r="A148" s="127" t="s">
        <v>1494</v>
      </c>
      <c r="B148" s="10"/>
      <c r="C148" s="10"/>
      <c r="D148" s="120" t="str">
        <f t="shared" si="2"/>
        <v/>
      </c>
    </row>
    <row r="149" spans="1:4" ht="13.5">
      <c r="A149" s="121" t="s">
        <v>90</v>
      </c>
      <c r="B149" s="122">
        <v>0</v>
      </c>
      <c r="C149" s="10"/>
      <c r="D149" s="120" t="str">
        <f t="shared" si="2"/>
        <v/>
      </c>
    </row>
    <row r="150" spans="1:4" ht="13.5">
      <c r="A150" s="121" t="s">
        <v>165</v>
      </c>
      <c r="B150" s="122">
        <v>0</v>
      </c>
      <c r="C150" s="10"/>
      <c r="D150" s="120" t="str">
        <f t="shared" si="2"/>
        <v/>
      </c>
    </row>
    <row r="151" spans="1:4" ht="13.5">
      <c r="A151" s="121" t="s">
        <v>166</v>
      </c>
      <c r="B151" s="119">
        <v>12</v>
      </c>
      <c r="C151" s="119">
        <f>SUM(C152:C157)</f>
        <v>5</v>
      </c>
      <c r="D151" s="120">
        <f t="shared" si="2"/>
        <v>41.7</v>
      </c>
    </row>
    <row r="152" spans="1:4" ht="13.5">
      <c r="A152" s="121" t="s">
        <v>81</v>
      </c>
      <c r="B152" s="122">
        <v>12</v>
      </c>
      <c r="C152" s="10">
        <v>5</v>
      </c>
      <c r="D152" s="120">
        <f t="shared" si="2"/>
        <v>41.7</v>
      </c>
    </row>
    <row r="153" spans="1:4" ht="13.5">
      <c r="A153" s="121" t="s">
        <v>82</v>
      </c>
      <c r="B153" s="122">
        <v>0</v>
      </c>
      <c r="C153" s="10"/>
      <c r="D153" s="120" t="str">
        <f t="shared" si="2"/>
        <v/>
      </c>
    </row>
    <row r="154" spans="1:4" ht="13.5">
      <c r="A154" s="123" t="s">
        <v>83</v>
      </c>
      <c r="B154" s="122">
        <v>0</v>
      </c>
      <c r="C154" s="10"/>
      <c r="D154" s="120" t="str">
        <f t="shared" si="2"/>
        <v/>
      </c>
    </row>
    <row r="155" spans="1:4" ht="13.5">
      <c r="A155" s="123" t="s">
        <v>167</v>
      </c>
      <c r="B155" s="122">
        <v>0</v>
      </c>
      <c r="C155" s="10"/>
      <c r="D155" s="120" t="str">
        <f t="shared" si="2"/>
        <v/>
      </c>
    </row>
    <row r="156" spans="1:4" ht="13.5">
      <c r="A156" s="123" t="s">
        <v>90</v>
      </c>
      <c r="B156" s="122">
        <v>0</v>
      </c>
      <c r="C156" s="10"/>
      <c r="D156" s="120" t="str">
        <f t="shared" si="2"/>
        <v/>
      </c>
    </row>
    <row r="157" spans="1:4" ht="13.5">
      <c r="A157" s="118" t="s">
        <v>168</v>
      </c>
      <c r="B157" s="122">
        <v>0</v>
      </c>
      <c r="C157" s="10"/>
      <c r="D157" s="120" t="str">
        <f t="shared" si="2"/>
        <v/>
      </c>
    </row>
    <row r="158" spans="1:4" ht="13.5">
      <c r="A158" s="121" t="s">
        <v>1495</v>
      </c>
      <c r="B158" s="119">
        <v>0</v>
      </c>
      <c r="C158" s="119">
        <f>SUM(C159:C165)</f>
        <v>0</v>
      </c>
      <c r="D158" s="120" t="str">
        <f t="shared" si="2"/>
        <v/>
      </c>
    </row>
    <row r="159" spans="1:4" ht="13.5">
      <c r="A159" s="121" t="s">
        <v>81</v>
      </c>
      <c r="B159" s="122">
        <v>0</v>
      </c>
      <c r="C159" s="10"/>
      <c r="D159" s="120" t="str">
        <f t="shared" si="2"/>
        <v/>
      </c>
    </row>
    <row r="160" spans="1:4" ht="13.5">
      <c r="A160" s="123" t="s">
        <v>82</v>
      </c>
      <c r="B160" s="122">
        <v>0</v>
      </c>
      <c r="C160" s="10"/>
      <c r="D160" s="120" t="str">
        <f t="shared" si="2"/>
        <v/>
      </c>
    </row>
    <row r="161" spans="1:4" ht="13.5">
      <c r="A161" s="123" t="s">
        <v>83</v>
      </c>
      <c r="B161" s="122">
        <v>0</v>
      </c>
      <c r="C161" s="10"/>
      <c r="D161" s="120" t="str">
        <f t="shared" si="2"/>
        <v/>
      </c>
    </row>
    <row r="162" spans="1:4" ht="13.5">
      <c r="A162" s="123" t="s">
        <v>169</v>
      </c>
      <c r="B162" s="122">
        <v>0</v>
      </c>
      <c r="C162" s="10"/>
      <c r="D162" s="120" t="str">
        <f t="shared" si="2"/>
        <v/>
      </c>
    </row>
    <row r="163" spans="1:4" ht="13.5">
      <c r="A163" s="118" t="s">
        <v>170</v>
      </c>
      <c r="B163" s="122">
        <v>0</v>
      </c>
      <c r="C163" s="10"/>
      <c r="D163" s="120" t="str">
        <f t="shared" si="2"/>
        <v/>
      </c>
    </row>
    <row r="164" spans="1:4" ht="13.5">
      <c r="A164" s="121" t="s">
        <v>90</v>
      </c>
      <c r="B164" s="122">
        <v>0</v>
      </c>
      <c r="C164" s="10"/>
      <c r="D164" s="120" t="str">
        <f t="shared" si="2"/>
        <v/>
      </c>
    </row>
    <row r="165" spans="1:4" ht="13.5">
      <c r="A165" s="121" t="s">
        <v>1496</v>
      </c>
      <c r="B165" s="122">
        <v>0</v>
      </c>
      <c r="C165" s="10"/>
      <c r="D165" s="120" t="str">
        <f t="shared" si="2"/>
        <v/>
      </c>
    </row>
    <row r="166" spans="1:4" ht="13.5">
      <c r="A166" s="123" t="s">
        <v>171</v>
      </c>
      <c r="B166" s="119">
        <v>181</v>
      </c>
      <c r="C166" s="119">
        <f>SUM(C167:C171)</f>
        <v>200</v>
      </c>
      <c r="D166" s="120">
        <f t="shared" si="2"/>
        <v>110.5</v>
      </c>
    </row>
    <row r="167" spans="1:4" ht="13.5">
      <c r="A167" s="123" t="s">
        <v>81</v>
      </c>
      <c r="B167" s="122">
        <v>170</v>
      </c>
      <c r="C167" s="10">
        <v>186</v>
      </c>
      <c r="D167" s="120">
        <f t="shared" si="2"/>
        <v>109.4</v>
      </c>
    </row>
    <row r="168" spans="1:4" ht="13.5">
      <c r="A168" s="123" t="s">
        <v>82</v>
      </c>
      <c r="B168" s="122">
        <v>0</v>
      </c>
      <c r="C168" s="10"/>
      <c r="D168" s="120" t="str">
        <f t="shared" si="2"/>
        <v/>
      </c>
    </row>
    <row r="169" spans="1:4" ht="13.5">
      <c r="A169" s="121" t="s">
        <v>83</v>
      </c>
      <c r="B169" s="122">
        <v>0</v>
      </c>
      <c r="C169" s="10"/>
      <c r="D169" s="120" t="str">
        <f t="shared" si="2"/>
        <v/>
      </c>
    </row>
    <row r="170" spans="1:4" ht="13.5">
      <c r="A170" s="124" t="s">
        <v>172</v>
      </c>
      <c r="B170" s="122">
        <v>11</v>
      </c>
      <c r="C170" s="10">
        <v>14</v>
      </c>
      <c r="D170" s="120">
        <f t="shared" si="2"/>
        <v>127.3</v>
      </c>
    </row>
    <row r="171" spans="1:4" ht="13.5">
      <c r="A171" s="121" t="s">
        <v>173</v>
      </c>
      <c r="B171" s="122">
        <v>0</v>
      </c>
      <c r="C171" s="10"/>
      <c r="D171" s="120" t="str">
        <f t="shared" si="2"/>
        <v/>
      </c>
    </row>
    <row r="172" spans="1:4" ht="13.5">
      <c r="A172" s="123" t="s">
        <v>174</v>
      </c>
      <c r="B172" s="119">
        <v>5</v>
      </c>
      <c r="C172" s="119">
        <f>SUM(C173:C178)</f>
        <v>2</v>
      </c>
      <c r="D172" s="120">
        <f t="shared" si="2"/>
        <v>40</v>
      </c>
    </row>
    <row r="173" spans="1:4" ht="13.5">
      <c r="A173" s="123" t="s">
        <v>81</v>
      </c>
      <c r="B173" s="122">
        <v>5</v>
      </c>
      <c r="C173" s="10">
        <v>2</v>
      </c>
      <c r="D173" s="120">
        <f t="shared" si="2"/>
        <v>40</v>
      </c>
    </row>
    <row r="174" spans="1:4" ht="13.5">
      <c r="A174" s="123" t="s">
        <v>82</v>
      </c>
      <c r="B174" s="122">
        <v>0</v>
      </c>
      <c r="C174" s="10"/>
      <c r="D174" s="120" t="str">
        <f t="shared" si="2"/>
        <v/>
      </c>
    </row>
    <row r="175" spans="1:4" s="27" customFormat="1">
      <c r="A175" s="118" t="s">
        <v>83</v>
      </c>
      <c r="B175" s="122">
        <v>0</v>
      </c>
      <c r="C175" s="10"/>
      <c r="D175" s="120" t="str">
        <f t="shared" si="2"/>
        <v/>
      </c>
    </row>
    <row r="176" spans="1:4" ht="13.5">
      <c r="A176" s="121" t="s">
        <v>95</v>
      </c>
      <c r="B176" s="122">
        <v>0</v>
      </c>
      <c r="C176" s="10"/>
      <c r="D176" s="120" t="str">
        <f t="shared" si="2"/>
        <v/>
      </c>
    </row>
    <row r="177" spans="1:4" ht="13.5">
      <c r="A177" s="121" t="s">
        <v>90</v>
      </c>
      <c r="B177" s="122">
        <v>0</v>
      </c>
      <c r="C177" s="10"/>
      <c r="D177" s="120" t="str">
        <f t="shared" si="2"/>
        <v/>
      </c>
    </row>
    <row r="178" spans="1:4" ht="13.5">
      <c r="A178" s="121" t="s">
        <v>175</v>
      </c>
      <c r="B178" s="122">
        <v>0</v>
      </c>
      <c r="C178" s="10"/>
      <c r="D178" s="120" t="str">
        <f t="shared" si="2"/>
        <v/>
      </c>
    </row>
    <row r="179" spans="1:4" ht="13.5">
      <c r="A179" s="123" t="s">
        <v>176</v>
      </c>
      <c r="B179" s="119">
        <v>765</v>
      </c>
      <c r="C179" s="119">
        <f>SUM(C180:C185)</f>
        <v>785</v>
      </c>
      <c r="D179" s="120">
        <f t="shared" si="2"/>
        <v>102.6</v>
      </c>
    </row>
    <row r="180" spans="1:4" ht="13.5">
      <c r="A180" s="123" t="s">
        <v>81</v>
      </c>
      <c r="B180" s="122">
        <v>163</v>
      </c>
      <c r="C180" s="10">
        <v>208</v>
      </c>
      <c r="D180" s="120">
        <f t="shared" si="2"/>
        <v>127.6</v>
      </c>
    </row>
    <row r="181" spans="1:4" ht="13.5">
      <c r="A181" s="123" t="s">
        <v>82</v>
      </c>
      <c r="B181" s="122">
        <v>0</v>
      </c>
      <c r="C181" s="10"/>
      <c r="D181" s="120" t="str">
        <f t="shared" si="2"/>
        <v/>
      </c>
    </row>
    <row r="182" spans="1:4" ht="13.5">
      <c r="A182" s="121" t="s">
        <v>83</v>
      </c>
      <c r="B182" s="122">
        <v>0</v>
      </c>
      <c r="C182" s="10"/>
      <c r="D182" s="120" t="str">
        <f t="shared" si="2"/>
        <v/>
      </c>
    </row>
    <row r="183" spans="1:4" ht="13.5">
      <c r="A183" s="127" t="s">
        <v>1497</v>
      </c>
      <c r="B183" s="10"/>
      <c r="C183" s="10"/>
      <c r="D183" s="120" t="str">
        <f t="shared" si="2"/>
        <v/>
      </c>
    </row>
    <row r="184" spans="1:4" ht="13.5">
      <c r="A184" s="123" t="s">
        <v>90</v>
      </c>
      <c r="B184" s="122">
        <v>60</v>
      </c>
      <c r="C184" s="10"/>
      <c r="D184" s="120">
        <f t="shared" si="2"/>
        <v>0</v>
      </c>
    </row>
    <row r="185" spans="1:4" ht="13.5">
      <c r="A185" s="123" t="s">
        <v>177</v>
      </c>
      <c r="B185" s="122">
        <v>542</v>
      </c>
      <c r="C185" s="10">
        <v>577</v>
      </c>
      <c r="D185" s="120">
        <f t="shared" si="2"/>
        <v>106.5</v>
      </c>
    </row>
    <row r="186" spans="1:4" ht="13.5">
      <c r="A186" s="123" t="s">
        <v>178</v>
      </c>
      <c r="B186" s="8">
        <v>1346</v>
      </c>
      <c r="C186" s="8">
        <f>SUM(C187:C192)</f>
        <v>2767</v>
      </c>
      <c r="D186" s="120">
        <f t="shared" si="2"/>
        <v>205.6</v>
      </c>
    </row>
    <row r="187" spans="1:4" ht="13.5">
      <c r="A187" s="123" t="s">
        <v>81</v>
      </c>
      <c r="B187" s="122">
        <v>1225</v>
      </c>
      <c r="C187" s="10">
        <v>2671</v>
      </c>
      <c r="D187" s="120">
        <f t="shared" si="2"/>
        <v>218</v>
      </c>
    </row>
    <row r="188" spans="1:4" ht="13.5">
      <c r="A188" s="121" t="s">
        <v>82</v>
      </c>
      <c r="B188" s="122">
        <v>32</v>
      </c>
      <c r="C188" s="10">
        <v>50</v>
      </c>
      <c r="D188" s="120">
        <f t="shared" si="2"/>
        <v>156.30000000000001</v>
      </c>
    </row>
    <row r="189" spans="1:4" ht="13.5">
      <c r="A189" s="121" t="s">
        <v>83</v>
      </c>
      <c r="B189" s="122">
        <v>0</v>
      </c>
      <c r="C189" s="10"/>
      <c r="D189" s="120" t="str">
        <f t="shared" si="2"/>
        <v/>
      </c>
    </row>
    <row r="190" spans="1:4" ht="13.5">
      <c r="A190" s="121" t="s">
        <v>179</v>
      </c>
      <c r="B190" s="122">
        <v>15</v>
      </c>
      <c r="C190" s="10"/>
      <c r="D190" s="120">
        <f t="shared" si="2"/>
        <v>0</v>
      </c>
    </row>
    <row r="191" spans="1:4" ht="13.5">
      <c r="A191" s="123" t="s">
        <v>90</v>
      </c>
      <c r="B191" s="122">
        <v>44</v>
      </c>
      <c r="C191" s="10">
        <v>46</v>
      </c>
      <c r="D191" s="120">
        <f t="shared" si="2"/>
        <v>104.5</v>
      </c>
    </row>
    <row r="192" spans="1:4" ht="13.5">
      <c r="A192" s="123" t="s">
        <v>180</v>
      </c>
      <c r="B192" s="122">
        <v>30</v>
      </c>
      <c r="C192" s="10"/>
      <c r="D192" s="120">
        <f t="shared" si="2"/>
        <v>0</v>
      </c>
    </row>
    <row r="193" spans="1:4" ht="13.5">
      <c r="A193" s="123" t="s">
        <v>181</v>
      </c>
      <c r="B193" s="92">
        <v>227</v>
      </c>
      <c r="C193" s="92">
        <f>SUM(C194:C199)</f>
        <v>308</v>
      </c>
      <c r="D193" s="120">
        <f t="shared" si="2"/>
        <v>135.69999999999999</v>
      </c>
    </row>
    <row r="194" spans="1:4" ht="13.5">
      <c r="A194" s="121" t="s">
        <v>81</v>
      </c>
      <c r="B194" s="122">
        <v>209</v>
      </c>
      <c r="C194" s="10">
        <v>308</v>
      </c>
      <c r="D194" s="120">
        <f t="shared" si="2"/>
        <v>147.4</v>
      </c>
    </row>
    <row r="195" spans="1:4" ht="13.5">
      <c r="A195" s="121" t="s">
        <v>82</v>
      </c>
      <c r="B195" s="122">
        <v>0</v>
      </c>
      <c r="C195" s="10"/>
      <c r="D195" s="120" t="str">
        <f t="shared" si="2"/>
        <v/>
      </c>
    </row>
    <row r="196" spans="1:4" ht="13.5">
      <c r="A196" s="121" t="s">
        <v>83</v>
      </c>
      <c r="B196" s="122">
        <v>0</v>
      </c>
      <c r="C196" s="10"/>
      <c r="D196" s="120" t="str">
        <f t="shared" si="2"/>
        <v/>
      </c>
    </row>
    <row r="197" spans="1:4" ht="13.5">
      <c r="A197" s="127" t="s">
        <v>1498</v>
      </c>
      <c r="B197" s="129">
        <v>0</v>
      </c>
      <c r="C197" s="10"/>
      <c r="D197" s="120" t="str">
        <f t="shared" ref="D197:D260" si="3">IF(B197=0,"",ROUND(C197/B197*100,1))</f>
        <v/>
      </c>
    </row>
    <row r="198" spans="1:4" ht="13.5">
      <c r="A198" s="130" t="s">
        <v>1499</v>
      </c>
      <c r="B198" s="122">
        <v>18</v>
      </c>
      <c r="C198" s="10"/>
      <c r="D198" s="120">
        <f t="shared" si="3"/>
        <v>0</v>
      </c>
    </row>
    <row r="199" spans="1:4" ht="13.5">
      <c r="A199" s="131" t="s">
        <v>1500</v>
      </c>
      <c r="B199" s="122">
        <v>0</v>
      </c>
      <c r="C199" s="10"/>
      <c r="D199" s="120" t="str">
        <f t="shared" si="3"/>
        <v/>
      </c>
    </row>
    <row r="200" spans="1:4" ht="13.5">
      <c r="A200" s="123" t="s">
        <v>182</v>
      </c>
      <c r="B200" s="92">
        <v>273</v>
      </c>
      <c r="C200" s="92">
        <f>SUM(C201:C205)</f>
        <v>205</v>
      </c>
      <c r="D200" s="120">
        <f t="shared" si="3"/>
        <v>75.099999999999994</v>
      </c>
    </row>
    <row r="201" spans="1:4" ht="13.5">
      <c r="A201" s="118" t="s">
        <v>81</v>
      </c>
      <c r="B201" s="122">
        <v>237</v>
      </c>
      <c r="C201" s="10">
        <v>170</v>
      </c>
      <c r="D201" s="120">
        <f t="shared" si="3"/>
        <v>71.7</v>
      </c>
    </row>
    <row r="202" spans="1:4" ht="13.5">
      <c r="A202" s="121" t="s">
        <v>82</v>
      </c>
      <c r="B202" s="122">
        <v>7</v>
      </c>
      <c r="C202" s="10">
        <v>35</v>
      </c>
      <c r="D202" s="120">
        <f t="shared" si="3"/>
        <v>500</v>
      </c>
    </row>
    <row r="203" spans="1:4" ht="13.5">
      <c r="A203" s="121" t="s">
        <v>83</v>
      </c>
      <c r="B203" s="122">
        <v>0</v>
      </c>
      <c r="C203" s="10"/>
      <c r="D203" s="120" t="str">
        <f t="shared" si="3"/>
        <v/>
      </c>
    </row>
    <row r="204" spans="1:4" ht="13.5">
      <c r="A204" s="121" t="s">
        <v>90</v>
      </c>
      <c r="B204" s="122">
        <v>2</v>
      </c>
      <c r="C204" s="10"/>
      <c r="D204" s="120">
        <f t="shared" si="3"/>
        <v>0</v>
      </c>
    </row>
    <row r="205" spans="1:4" ht="13.5">
      <c r="A205" s="123" t="s">
        <v>183</v>
      </c>
      <c r="B205" s="122">
        <v>27</v>
      </c>
      <c r="C205" s="10"/>
      <c r="D205" s="120">
        <f t="shared" si="3"/>
        <v>0</v>
      </c>
    </row>
    <row r="206" spans="1:4" ht="13.5">
      <c r="A206" s="123" t="s">
        <v>184</v>
      </c>
      <c r="B206" s="119">
        <v>102</v>
      </c>
      <c r="C206" s="119">
        <f>SUM(C207:C213)</f>
        <v>107</v>
      </c>
      <c r="D206" s="120">
        <f t="shared" si="3"/>
        <v>104.9</v>
      </c>
    </row>
    <row r="207" spans="1:4" ht="13.5">
      <c r="A207" s="123" t="s">
        <v>81</v>
      </c>
      <c r="B207" s="129">
        <v>76</v>
      </c>
      <c r="C207" s="10">
        <v>78</v>
      </c>
      <c r="D207" s="120">
        <f t="shared" si="3"/>
        <v>102.6</v>
      </c>
    </row>
    <row r="208" spans="1:4" ht="13.5">
      <c r="A208" s="121" t="s">
        <v>82</v>
      </c>
      <c r="B208" s="129">
        <v>0</v>
      </c>
      <c r="C208" s="10"/>
      <c r="D208" s="120" t="str">
        <f t="shared" si="3"/>
        <v/>
      </c>
    </row>
    <row r="209" spans="1:4" ht="13.5">
      <c r="A209" s="121" t="s">
        <v>83</v>
      </c>
      <c r="B209" s="129">
        <v>0</v>
      </c>
      <c r="C209" s="10"/>
      <c r="D209" s="120" t="str">
        <f t="shared" si="3"/>
        <v/>
      </c>
    </row>
    <row r="210" spans="1:4" ht="13.5">
      <c r="A210" s="127" t="s">
        <v>1501</v>
      </c>
      <c r="B210" s="129">
        <v>0</v>
      </c>
      <c r="C210" s="10">
        <v>22</v>
      </c>
      <c r="D210" s="120" t="str">
        <f t="shared" si="3"/>
        <v/>
      </c>
    </row>
    <row r="211" spans="1:4" ht="13.5">
      <c r="A211" s="127" t="s">
        <v>1502</v>
      </c>
      <c r="B211" s="129">
        <v>0</v>
      </c>
      <c r="C211" s="10"/>
      <c r="D211" s="120" t="str">
        <f t="shared" si="3"/>
        <v/>
      </c>
    </row>
    <row r="212" spans="1:4" ht="13.5">
      <c r="A212" s="121" t="s">
        <v>90</v>
      </c>
      <c r="B212" s="129">
        <v>0</v>
      </c>
      <c r="C212" s="10"/>
      <c r="D212" s="120" t="str">
        <f t="shared" si="3"/>
        <v/>
      </c>
    </row>
    <row r="213" spans="1:4" ht="13.5">
      <c r="A213" s="123" t="s">
        <v>185</v>
      </c>
      <c r="B213" s="129">
        <v>26</v>
      </c>
      <c r="C213" s="10">
        <v>7</v>
      </c>
      <c r="D213" s="120">
        <f t="shared" si="3"/>
        <v>26.9</v>
      </c>
    </row>
    <row r="214" spans="1:4" ht="13.5">
      <c r="A214" s="123" t="s">
        <v>186</v>
      </c>
      <c r="B214" s="119">
        <v>0</v>
      </c>
      <c r="C214" s="119">
        <f>SUM(C215:C219)</f>
        <v>0</v>
      </c>
      <c r="D214" s="120" t="str">
        <f t="shared" si="3"/>
        <v/>
      </c>
    </row>
    <row r="215" spans="1:4" ht="13.5">
      <c r="A215" s="123" t="s">
        <v>81</v>
      </c>
      <c r="B215" s="122">
        <v>0</v>
      </c>
      <c r="C215" s="10"/>
      <c r="D215" s="120" t="str">
        <f t="shared" si="3"/>
        <v/>
      </c>
    </row>
    <row r="216" spans="1:4" ht="13.5">
      <c r="A216" s="118" t="s">
        <v>82</v>
      </c>
      <c r="B216" s="122">
        <v>0</v>
      </c>
      <c r="C216" s="10"/>
      <c r="D216" s="120" t="str">
        <f t="shared" si="3"/>
        <v/>
      </c>
    </row>
    <row r="217" spans="1:4" ht="13.5">
      <c r="A217" s="121" t="s">
        <v>83</v>
      </c>
      <c r="B217" s="122">
        <v>0</v>
      </c>
      <c r="C217" s="10"/>
      <c r="D217" s="120" t="str">
        <f t="shared" si="3"/>
        <v/>
      </c>
    </row>
    <row r="218" spans="1:4" ht="13.5">
      <c r="A218" s="121" t="s">
        <v>90</v>
      </c>
      <c r="B218" s="122">
        <v>0</v>
      </c>
      <c r="C218" s="10"/>
      <c r="D218" s="120" t="str">
        <f t="shared" si="3"/>
        <v/>
      </c>
    </row>
    <row r="219" spans="1:4" ht="13.5">
      <c r="A219" s="121" t="s">
        <v>187</v>
      </c>
      <c r="B219" s="122">
        <v>0</v>
      </c>
      <c r="C219" s="10"/>
      <c r="D219" s="120" t="str">
        <f t="shared" si="3"/>
        <v/>
      </c>
    </row>
    <row r="220" spans="1:4" ht="13.5">
      <c r="A220" s="123" t="s">
        <v>188</v>
      </c>
      <c r="B220" s="119">
        <v>373</v>
      </c>
      <c r="C220" s="119">
        <f>SUM(C221:C225)</f>
        <v>319</v>
      </c>
      <c r="D220" s="120">
        <f t="shared" si="3"/>
        <v>85.5</v>
      </c>
    </row>
    <row r="221" spans="1:4" ht="13.5">
      <c r="A221" s="123" t="s">
        <v>81</v>
      </c>
      <c r="B221" s="122">
        <v>300</v>
      </c>
      <c r="C221" s="10">
        <v>286</v>
      </c>
      <c r="D221" s="120">
        <f t="shared" si="3"/>
        <v>95.3</v>
      </c>
    </row>
    <row r="222" spans="1:4" ht="13.5">
      <c r="A222" s="123" t="s">
        <v>82</v>
      </c>
      <c r="B222" s="122">
        <v>0</v>
      </c>
      <c r="C222" s="10"/>
      <c r="D222" s="120" t="str">
        <f t="shared" si="3"/>
        <v/>
      </c>
    </row>
    <row r="223" spans="1:4" ht="13.5">
      <c r="A223" s="121" t="s">
        <v>83</v>
      </c>
      <c r="B223" s="122">
        <v>0</v>
      </c>
      <c r="C223" s="10"/>
      <c r="D223" s="120" t="str">
        <f t="shared" si="3"/>
        <v/>
      </c>
    </row>
    <row r="224" spans="1:4" ht="13.5">
      <c r="A224" s="121" t="s">
        <v>90</v>
      </c>
      <c r="B224" s="122">
        <v>48</v>
      </c>
      <c r="C224" s="10">
        <v>33</v>
      </c>
      <c r="D224" s="120">
        <f t="shared" si="3"/>
        <v>68.8</v>
      </c>
    </row>
    <row r="225" spans="1:4" ht="13.5">
      <c r="A225" s="121" t="s">
        <v>189</v>
      </c>
      <c r="B225" s="122">
        <v>25</v>
      </c>
      <c r="C225" s="10"/>
      <c r="D225" s="120">
        <f t="shared" si="3"/>
        <v>0</v>
      </c>
    </row>
    <row r="226" spans="1:4" ht="13.5">
      <c r="A226" s="127" t="s">
        <v>1503</v>
      </c>
      <c r="B226" s="119">
        <v>0</v>
      </c>
      <c r="C226" s="119">
        <f>SUM(C227:C231)</f>
        <v>0</v>
      </c>
      <c r="D226" s="120" t="str">
        <f t="shared" si="3"/>
        <v/>
      </c>
    </row>
    <row r="227" spans="1:4" ht="13.5">
      <c r="A227" s="127" t="s">
        <v>1486</v>
      </c>
      <c r="B227" s="10"/>
      <c r="C227" s="10"/>
      <c r="D227" s="120" t="str">
        <f t="shared" si="3"/>
        <v/>
      </c>
    </row>
    <row r="228" spans="1:4" ht="13.5">
      <c r="A228" s="127" t="s">
        <v>1504</v>
      </c>
      <c r="B228" s="10"/>
      <c r="C228" s="10"/>
      <c r="D228" s="120" t="str">
        <f t="shared" si="3"/>
        <v/>
      </c>
    </row>
    <row r="229" spans="1:4" ht="13.5">
      <c r="A229" s="127" t="s">
        <v>1505</v>
      </c>
      <c r="B229" s="10"/>
      <c r="C229" s="10"/>
      <c r="D229" s="120" t="str">
        <f t="shared" si="3"/>
        <v/>
      </c>
    </row>
    <row r="230" spans="1:4" ht="13.5">
      <c r="A230" s="127" t="s">
        <v>1499</v>
      </c>
      <c r="B230" s="10"/>
      <c r="C230" s="10"/>
      <c r="D230" s="120" t="str">
        <f t="shared" si="3"/>
        <v/>
      </c>
    </row>
    <row r="231" spans="1:4" ht="13.5">
      <c r="A231" s="127" t="s">
        <v>1506</v>
      </c>
      <c r="B231" s="10"/>
      <c r="C231" s="10"/>
      <c r="D231" s="120" t="str">
        <f t="shared" si="3"/>
        <v/>
      </c>
    </row>
    <row r="232" spans="1:4" ht="13.5">
      <c r="A232" s="127" t="s">
        <v>1507</v>
      </c>
      <c r="B232" s="119">
        <v>2155</v>
      </c>
      <c r="C232" s="119">
        <f>SUM(C233:C248)</f>
        <v>2266</v>
      </c>
      <c r="D232" s="120">
        <f t="shared" si="3"/>
        <v>105.2</v>
      </c>
    </row>
    <row r="233" spans="1:4" ht="13.5">
      <c r="A233" s="127" t="s">
        <v>1486</v>
      </c>
      <c r="B233" s="129">
        <v>1685</v>
      </c>
      <c r="C233" s="10">
        <v>1786</v>
      </c>
      <c r="D233" s="120">
        <f t="shared" si="3"/>
        <v>106</v>
      </c>
    </row>
    <row r="234" spans="1:4" ht="13.5">
      <c r="A234" s="127" t="s">
        <v>1504</v>
      </c>
      <c r="B234" s="129">
        <v>46</v>
      </c>
      <c r="C234" s="10">
        <v>141</v>
      </c>
      <c r="D234" s="120">
        <f t="shared" si="3"/>
        <v>306.5</v>
      </c>
    </row>
    <row r="235" spans="1:4" ht="13.5">
      <c r="A235" s="127" t="s">
        <v>1505</v>
      </c>
      <c r="B235" s="129">
        <v>0</v>
      </c>
      <c r="C235" s="10"/>
      <c r="D235" s="120" t="str">
        <f t="shared" si="3"/>
        <v/>
      </c>
    </row>
    <row r="236" spans="1:4" ht="13.5">
      <c r="A236" s="127" t="s">
        <v>1508</v>
      </c>
      <c r="B236" s="129">
        <v>5</v>
      </c>
      <c r="C236" s="10"/>
      <c r="D236" s="120">
        <f t="shared" si="3"/>
        <v>0</v>
      </c>
    </row>
    <row r="237" spans="1:4" ht="13.5">
      <c r="A237" s="127" t="s">
        <v>1509</v>
      </c>
      <c r="B237" s="129">
        <v>50</v>
      </c>
      <c r="C237" s="10">
        <v>146</v>
      </c>
      <c r="D237" s="120">
        <f t="shared" si="3"/>
        <v>292</v>
      </c>
    </row>
    <row r="238" spans="1:4" ht="13.5">
      <c r="A238" s="127" t="s">
        <v>1510</v>
      </c>
      <c r="B238" s="129">
        <v>0</v>
      </c>
      <c r="C238" s="10"/>
      <c r="D238" s="120" t="str">
        <f t="shared" si="3"/>
        <v/>
      </c>
    </row>
    <row r="239" spans="1:4" ht="13.5">
      <c r="A239" s="127" t="s">
        <v>1511</v>
      </c>
      <c r="B239" s="129">
        <v>0</v>
      </c>
      <c r="C239" s="10"/>
      <c r="D239" s="120" t="str">
        <f t="shared" si="3"/>
        <v/>
      </c>
    </row>
    <row r="240" spans="1:4" ht="13.5">
      <c r="A240" s="127" t="s">
        <v>1512</v>
      </c>
      <c r="B240" s="129">
        <v>0</v>
      </c>
      <c r="C240" s="10"/>
      <c r="D240" s="120" t="str">
        <f t="shared" si="3"/>
        <v/>
      </c>
    </row>
    <row r="241" spans="1:4" ht="13.5">
      <c r="A241" s="127" t="s">
        <v>1513</v>
      </c>
      <c r="B241" s="129">
        <v>0</v>
      </c>
      <c r="C241" s="10"/>
      <c r="D241" s="120" t="str">
        <f t="shared" si="3"/>
        <v/>
      </c>
    </row>
    <row r="242" spans="1:4" ht="13.5">
      <c r="A242" s="127" t="s">
        <v>1514</v>
      </c>
      <c r="B242" s="129">
        <v>0</v>
      </c>
      <c r="C242" s="10"/>
      <c r="D242" s="120" t="str">
        <f t="shared" si="3"/>
        <v/>
      </c>
    </row>
    <row r="243" spans="1:4" ht="13.5">
      <c r="A243" s="127" t="s">
        <v>1515</v>
      </c>
      <c r="B243" s="129">
        <v>0</v>
      </c>
      <c r="C243" s="10"/>
      <c r="D243" s="120" t="str">
        <f t="shared" si="3"/>
        <v/>
      </c>
    </row>
    <row r="244" spans="1:4" ht="13.5">
      <c r="A244" s="127" t="s">
        <v>1516</v>
      </c>
      <c r="B244" s="129">
        <v>0</v>
      </c>
      <c r="C244" s="10"/>
      <c r="D244" s="120" t="str">
        <f t="shared" si="3"/>
        <v/>
      </c>
    </row>
    <row r="245" spans="1:4" ht="13.5">
      <c r="A245" s="127" t="s">
        <v>1517</v>
      </c>
      <c r="B245" s="129">
        <v>0</v>
      </c>
      <c r="C245" s="10"/>
      <c r="D245" s="120" t="str">
        <f t="shared" si="3"/>
        <v/>
      </c>
    </row>
    <row r="246" spans="1:4" ht="13.5">
      <c r="A246" s="127" t="s">
        <v>1518</v>
      </c>
      <c r="B246" s="129">
        <v>0</v>
      </c>
      <c r="C246" s="10"/>
      <c r="D246" s="120" t="str">
        <f t="shared" si="3"/>
        <v/>
      </c>
    </row>
    <row r="247" spans="1:4" ht="13.5">
      <c r="A247" s="127" t="s">
        <v>1499</v>
      </c>
      <c r="B247" s="129">
        <v>343</v>
      </c>
      <c r="C247" s="10">
        <v>148</v>
      </c>
      <c r="D247" s="120">
        <f t="shared" si="3"/>
        <v>43.1</v>
      </c>
    </row>
    <row r="248" spans="1:4" ht="13.5">
      <c r="A248" s="127" t="s">
        <v>1519</v>
      </c>
      <c r="B248" s="129">
        <v>26</v>
      </c>
      <c r="C248" s="10">
        <v>45</v>
      </c>
      <c r="D248" s="120">
        <f t="shared" si="3"/>
        <v>173.1</v>
      </c>
    </row>
    <row r="249" spans="1:4" ht="13.5">
      <c r="A249" s="123" t="s">
        <v>190</v>
      </c>
      <c r="B249" s="119">
        <v>194</v>
      </c>
      <c r="C249" s="119">
        <f>SUM(C250:C251)</f>
        <v>823</v>
      </c>
      <c r="D249" s="120">
        <f t="shared" si="3"/>
        <v>424.2</v>
      </c>
    </row>
    <row r="250" spans="1:4" ht="13.5">
      <c r="A250" s="123" t="s">
        <v>191</v>
      </c>
      <c r="B250" s="122">
        <v>0</v>
      </c>
      <c r="C250" s="10"/>
      <c r="D250" s="120" t="str">
        <f t="shared" si="3"/>
        <v/>
      </c>
    </row>
    <row r="251" spans="1:4" ht="13.5">
      <c r="A251" s="123" t="s">
        <v>1520</v>
      </c>
      <c r="B251" s="122">
        <v>194</v>
      </c>
      <c r="C251" s="10">
        <v>823</v>
      </c>
      <c r="D251" s="120">
        <f t="shared" si="3"/>
        <v>424.2</v>
      </c>
    </row>
    <row r="252" spans="1:4" ht="13.5">
      <c r="A252" s="118" t="s">
        <v>192</v>
      </c>
      <c r="B252" s="119">
        <v>0</v>
      </c>
      <c r="C252" s="119">
        <f>SUM(C253:C254)</f>
        <v>0</v>
      </c>
      <c r="D252" s="120" t="str">
        <f t="shared" si="3"/>
        <v/>
      </c>
    </row>
    <row r="253" spans="1:4" ht="13.5">
      <c r="A253" s="121" t="s">
        <v>193</v>
      </c>
      <c r="B253" s="122">
        <v>0</v>
      </c>
      <c r="C253" s="10"/>
      <c r="D253" s="120" t="str">
        <f t="shared" si="3"/>
        <v/>
      </c>
    </row>
    <row r="254" spans="1:4" ht="13.5">
      <c r="A254" s="121" t="s">
        <v>194</v>
      </c>
      <c r="B254" s="122">
        <v>0</v>
      </c>
      <c r="C254" s="10"/>
      <c r="D254" s="120" t="str">
        <f t="shared" si="3"/>
        <v/>
      </c>
    </row>
    <row r="255" spans="1:4" ht="13.5">
      <c r="A255" s="118" t="s">
        <v>195</v>
      </c>
      <c r="B255" s="119">
        <v>368</v>
      </c>
      <c r="C255" s="119">
        <f>SUM(C256,C266,)</f>
        <v>383</v>
      </c>
      <c r="D255" s="120">
        <f t="shared" si="3"/>
        <v>104.1</v>
      </c>
    </row>
    <row r="256" spans="1:4" ht="13.5">
      <c r="A256" s="123" t="s">
        <v>196</v>
      </c>
      <c r="B256" s="119">
        <v>368</v>
      </c>
      <c r="C256" s="119">
        <f>SUM(C257:C265)</f>
        <v>383</v>
      </c>
      <c r="D256" s="120">
        <f t="shared" si="3"/>
        <v>104.1</v>
      </c>
    </row>
    <row r="257" spans="1:4" ht="13.5">
      <c r="A257" s="123" t="s">
        <v>197</v>
      </c>
      <c r="B257" s="122">
        <v>0</v>
      </c>
      <c r="C257" s="10"/>
      <c r="D257" s="120" t="str">
        <f t="shared" si="3"/>
        <v/>
      </c>
    </row>
    <row r="258" spans="1:4" ht="13.5">
      <c r="A258" s="121" t="s">
        <v>198</v>
      </c>
      <c r="B258" s="122">
        <v>0</v>
      </c>
      <c r="C258" s="10"/>
      <c r="D258" s="120" t="str">
        <f t="shared" si="3"/>
        <v/>
      </c>
    </row>
    <row r="259" spans="1:4" ht="13.5">
      <c r="A259" s="121" t="s">
        <v>199</v>
      </c>
      <c r="B259" s="122">
        <v>0</v>
      </c>
      <c r="C259" s="10">
        <v>8</v>
      </c>
      <c r="D259" s="120" t="str">
        <f t="shared" si="3"/>
        <v/>
      </c>
    </row>
    <row r="260" spans="1:4" ht="13.5">
      <c r="A260" s="121" t="s">
        <v>200</v>
      </c>
      <c r="B260" s="122">
        <v>0</v>
      </c>
      <c r="C260" s="10"/>
      <c r="D260" s="120" t="str">
        <f t="shared" si="3"/>
        <v/>
      </c>
    </row>
    <row r="261" spans="1:4" ht="13.5">
      <c r="A261" s="123" t="s">
        <v>201</v>
      </c>
      <c r="B261" s="122">
        <v>0</v>
      </c>
      <c r="C261" s="10"/>
      <c r="D261" s="120" t="str">
        <f t="shared" ref="D261:D324" si="4">IF(B261=0,"",ROUND(C261/B261*100,1))</f>
        <v/>
      </c>
    </row>
    <row r="262" spans="1:4" ht="13.5">
      <c r="A262" s="123" t="s">
        <v>202</v>
      </c>
      <c r="B262" s="122">
        <v>0</v>
      </c>
      <c r="C262" s="10"/>
      <c r="D262" s="120" t="str">
        <f t="shared" si="4"/>
        <v/>
      </c>
    </row>
    <row r="263" spans="1:4" ht="13.5">
      <c r="A263" s="123" t="s">
        <v>203</v>
      </c>
      <c r="B263" s="122">
        <v>130</v>
      </c>
      <c r="C263" s="10">
        <v>95</v>
      </c>
      <c r="D263" s="120">
        <f t="shared" si="4"/>
        <v>73.099999999999994</v>
      </c>
    </row>
    <row r="264" spans="1:4" ht="13.5">
      <c r="A264" s="123" t="s">
        <v>1521</v>
      </c>
      <c r="B264" s="122">
        <v>0</v>
      </c>
      <c r="C264" s="10"/>
      <c r="D264" s="120" t="str">
        <f t="shared" si="4"/>
        <v/>
      </c>
    </row>
    <row r="265" spans="1:4" ht="13.5">
      <c r="A265" s="123" t="s">
        <v>204</v>
      </c>
      <c r="B265" s="122">
        <v>238</v>
      </c>
      <c r="C265" s="10">
        <v>280</v>
      </c>
      <c r="D265" s="120">
        <f t="shared" si="4"/>
        <v>117.6</v>
      </c>
    </row>
    <row r="266" spans="1:4" ht="13.5">
      <c r="A266" s="123" t="s">
        <v>205</v>
      </c>
      <c r="B266" s="122">
        <v>0</v>
      </c>
      <c r="C266" s="10"/>
      <c r="D266" s="120" t="str">
        <f t="shared" si="4"/>
        <v/>
      </c>
    </row>
    <row r="267" spans="1:4" ht="13.5">
      <c r="A267" s="118" t="s">
        <v>206</v>
      </c>
      <c r="B267" s="119">
        <v>13327</v>
      </c>
      <c r="C267" s="119">
        <f>SUM(C268,C271,C280,C287,C295,C304,C320,C329,C339,C347,C353,)</f>
        <v>14381</v>
      </c>
      <c r="D267" s="120">
        <f t="shared" si="4"/>
        <v>107.9</v>
      </c>
    </row>
    <row r="268" spans="1:4" ht="13.5">
      <c r="A268" s="121" t="s">
        <v>1522</v>
      </c>
      <c r="B268" s="119">
        <v>74</v>
      </c>
      <c r="C268" s="119">
        <f>SUM(C269:C270)</f>
        <v>40</v>
      </c>
      <c r="D268" s="120">
        <f t="shared" si="4"/>
        <v>54.1</v>
      </c>
    </row>
    <row r="269" spans="1:4" ht="13.5">
      <c r="A269" s="121" t="s">
        <v>1523</v>
      </c>
      <c r="B269" s="122">
        <v>74</v>
      </c>
      <c r="C269" s="10">
        <v>40</v>
      </c>
      <c r="D269" s="120">
        <f t="shared" si="4"/>
        <v>54.1</v>
      </c>
    </row>
    <row r="270" spans="1:4" ht="13.5">
      <c r="A270" s="123" t="s">
        <v>1524</v>
      </c>
      <c r="B270" s="122">
        <v>0</v>
      </c>
      <c r="C270" s="10"/>
      <c r="D270" s="120" t="str">
        <f t="shared" si="4"/>
        <v/>
      </c>
    </row>
    <row r="271" spans="1:4" ht="13.5">
      <c r="A271" s="123" t="s">
        <v>207</v>
      </c>
      <c r="B271" s="119">
        <v>8880</v>
      </c>
      <c r="C271" s="119">
        <f>SUM(C272:C279)</f>
        <v>8375</v>
      </c>
      <c r="D271" s="120">
        <f t="shared" si="4"/>
        <v>94.3</v>
      </c>
    </row>
    <row r="272" spans="1:4" ht="13.5">
      <c r="A272" s="123" t="s">
        <v>1486</v>
      </c>
      <c r="B272" s="122">
        <v>4638</v>
      </c>
      <c r="C272" s="10">
        <v>5649</v>
      </c>
      <c r="D272" s="120">
        <f t="shared" si="4"/>
        <v>121.8</v>
      </c>
    </row>
    <row r="273" spans="1:4" ht="13.5">
      <c r="A273" s="123" t="s">
        <v>1504</v>
      </c>
      <c r="B273" s="122">
        <v>0</v>
      </c>
      <c r="C273" s="10"/>
      <c r="D273" s="120" t="str">
        <f t="shared" si="4"/>
        <v/>
      </c>
    </row>
    <row r="274" spans="1:4" ht="13.5">
      <c r="A274" s="123" t="s">
        <v>1505</v>
      </c>
      <c r="B274" s="122">
        <v>0</v>
      </c>
      <c r="C274" s="10"/>
      <c r="D274" s="120" t="str">
        <f t="shared" si="4"/>
        <v/>
      </c>
    </row>
    <row r="275" spans="1:4" ht="13.5">
      <c r="A275" s="123" t="s">
        <v>1512</v>
      </c>
      <c r="B275" s="122">
        <v>1253</v>
      </c>
      <c r="C275" s="10">
        <v>480</v>
      </c>
      <c r="D275" s="120">
        <f t="shared" si="4"/>
        <v>38.299999999999997</v>
      </c>
    </row>
    <row r="276" spans="1:4" ht="13.5">
      <c r="A276" s="132" t="s">
        <v>1525</v>
      </c>
      <c r="B276" s="129">
        <v>1749</v>
      </c>
      <c r="C276" s="10">
        <v>94</v>
      </c>
      <c r="D276" s="120">
        <f t="shared" si="4"/>
        <v>5.4</v>
      </c>
    </row>
    <row r="277" spans="1:4" ht="13.5">
      <c r="A277" s="132" t="s">
        <v>1526</v>
      </c>
      <c r="B277" s="10"/>
      <c r="C277" s="10">
        <v>806</v>
      </c>
      <c r="D277" s="120" t="str">
        <f t="shared" si="4"/>
        <v/>
      </c>
    </row>
    <row r="278" spans="1:4" ht="13.5">
      <c r="A278" s="123" t="s">
        <v>1499</v>
      </c>
      <c r="B278" s="122">
        <v>153</v>
      </c>
      <c r="C278" s="10"/>
      <c r="D278" s="120">
        <f t="shared" si="4"/>
        <v>0</v>
      </c>
    </row>
    <row r="279" spans="1:4" ht="13.5">
      <c r="A279" s="123" t="s">
        <v>1527</v>
      </c>
      <c r="B279" s="122">
        <v>1087</v>
      </c>
      <c r="C279" s="10">
        <v>1346</v>
      </c>
      <c r="D279" s="120">
        <f t="shared" si="4"/>
        <v>123.8</v>
      </c>
    </row>
    <row r="280" spans="1:4" ht="13.5">
      <c r="A280" s="121" t="s">
        <v>208</v>
      </c>
      <c r="B280" s="119">
        <v>0</v>
      </c>
      <c r="C280" s="119">
        <f>SUM(C281:C286)</f>
        <v>0</v>
      </c>
      <c r="D280" s="120" t="str">
        <f t="shared" si="4"/>
        <v/>
      </c>
    </row>
    <row r="281" spans="1:4" ht="13.5">
      <c r="A281" s="121" t="s">
        <v>81</v>
      </c>
      <c r="B281" s="122">
        <v>0</v>
      </c>
      <c r="C281" s="10"/>
      <c r="D281" s="120" t="str">
        <f t="shared" si="4"/>
        <v/>
      </c>
    </row>
    <row r="282" spans="1:4" ht="13.5">
      <c r="A282" s="121" t="s">
        <v>82</v>
      </c>
      <c r="B282" s="122">
        <v>0</v>
      </c>
      <c r="C282" s="10"/>
      <c r="D282" s="120" t="str">
        <f t="shared" si="4"/>
        <v/>
      </c>
    </row>
    <row r="283" spans="1:4" ht="13.5">
      <c r="A283" s="123" t="s">
        <v>83</v>
      </c>
      <c r="B283" s="122">
        <v>0</v>
      </c>
      <c r="C283" s="10"/>
      <c r="D283" s="120" t="str">
        <f t="shared" si="4"/>
        <v/>
      </c>
    </row>
    <row r="284" spans="1:4" ht="13.5">
      <c r="A284" s="123" t="s">
        <v>209</v>
      </c>
      <c r="B284" s="122">
        <v>0</v>
      </c>
      <c r="C284" s="10"/>
      <c r="D284" s="120" t="str">
        <f t="shared" si="4"/>
        <v/>
      </c>
    </row>
    <row r="285" spans="1:4" ht="13.5">
      <c r="A285" s="123" t="s">
        <v>90</v>
      </c>
      <c r="B285" s="122">
        <v>0</v>
      </c>
      <c r="C285" s="10"/>
      <c r="D285" s="120" t="str">
        <f t="shared" si="4"/>
        <v/>
      </c>
    </row>
    <row r="286" spans="1:4" ht="13.5">
      <c r="A286" s="118" t="s">
        <v>210</v>
      </c>
      <c r="B286" s="122">
        <v>0</v>
      </c>
      <c r="C286" s="10"/>
      <c r="D286" s="120" t="str">
        <f t="shared" si="4"/>
        <v/>
      </c>
    </row>
    <row r="287" spans="1:4" ht="13.5">
      <c r="A287" s="124" t="s">
        <v>211</v>
      </c>
      <c r="B287" s="119">
        <v>1440</v>
      </c>
      <c r="C287" s="119">
        <f>SUM(C288:C294)</f>
        <v>3046</v>
      </c>
      <c r="D287" s="120">
        <f t="shared" si="4"/>
        <v>211.5</v>
      </c>
    </row>
    <row r="288" spans="1:4" ht="13.5">
      <c r="A288" s="121" t="s">
        <v>81</v>
      </c>
      <c r="B288" s="122">
        <v>1067</v>
      </c>
      <c r="C288" s="10">
        <v>2869</v>
      </c>
      <c r="D288" s="120">
        <f t="shared" si="4"/>
        <v>268.89999999999998</v>
      </c>
    </row>
    <row r="289" spans="1:4" ht="13.5">
      <c r="A289" s="121" t="s">
        <v>82</v>
      </c>
      <c r="B289" s="122">
        <v>0</v>
      </c>
      <c r="C289" s="10"/>
      <c r="D289" s="120" t="str">
        <f t="shared" si="4"/>
        <v/>
      </c>
    </row>
    <row r="290" spans="1:4" ht="13.5">
      <c r="A290" s="123" t="s">
        <v>83</v>
      </c>
      <c r="B290" s="122">
        <v>0</v>
      </c>
      <c r="C290" s="10"/>
      <c r="D290" s="120" t="str">
        <f t="shared" si="4"/>
        <v/>
      </c>
    </row>
    <row r="291" spans="1:4" ht="13.5">
      <c r="A291" s="123" t="s">
        <v>212</v>
      </c>
      <c r="B291" s="122">
        <v>0</v>
      </c>
      <c r="C291" s="10"/>
      <c r="D291" s="120" t="str">
        <f t="shared" si="4"/>
        <v/>
      </c>
    </row>
    <row r="292" spans="1:4" ht="13.5">
      <c r="A292" s="132" t="s">
        <v>1528</v>
      </c>
      <c r="B292" s="129">
        <v>0</v>
      </c>
      <c r="C292" s="10"/>
      <c r="D292" s="120" t="str">
        <f t="shared" si="4"/>
        <v/>
      </c>
    </row>
    <row r="293" spans="1:4" ht="13.5">
      <c r="A293" s="123" t="s">
        <v>90</v>
      </c>
      <c r="B293" s="122">
        <v>169</v>
      </c>
      <c r="C293" s="10"/>
      <c r="D293" s="120">
        <f t="shared" si="4"/>
        <v>0</v>
      </c>
    </row>
    <row r="294" spans="1:4" ht="13.5">
      <c r="A294" s="123" t="s">
        <v>213</v>
      </c>
      <c r="B294" s="122">
        <v>204</v>
      </c>
      <c r="C294" s="10">
        <v>177</v>
      </c>
      <c r="D294" s="120">
        <f t="shared" si="4"/>
        <v>86.8</v>
      </c>
    </row>
    <row r="295" spans="1:4" ht="13.5">
      <c r="A295" s="118" t="s">
        <v>214</v>
      </c>
      <c r="B295" s="119">
        <v>2164</v>
      </c>
      <c r="C295" s="119">
        <f>SUM(C296:C303)</f>
        <v>1931</v>
      </c>
      <c r="D295" s="120">
        <f t="shared" si="4"/>
        <v>89.2</v>
      </c>
    </row>
    <row r="296" spans="1:4" ht="13.5">
      <c r="A296" s="121" t="s">
        <v>81</v>
      </c>
      <c r="B296" s="122">
        <v>1598</v>
      </c>
      <c r="C296" s="10">
        <v>1577</v>
      </c>
      <c r="D296" s="120">
        <f t="shared" si="4"/>
        <v>98.7</v>
      </c>
    </row>
    <row r="297" spans="1:4" ht="13.5">
      <c r="A297" s="121" t="s">
        <v>1504</v>
      </c>
      <c r="B297" s="122">
        <v>0</v>
      </c>
      <c r="C297" s="10"/>
      <c r="D297" s="120" t="str">
        <f t="shared" si="4"/>
        <v/>
      </c>
    </row>
    <row r="298" spans="1:4" ht="13.5">
      <c r="A298" s="121" t="s">
        <v>83</v>
      </c>
      <c r="B298" s="122">
        <v>0</v>
      </c>
      <c r="C298" s="10"/>
      <c r="D298" s="120" t="str">
        <f t="shared" si="4"/>
        <v/>
      </c>
    </row>
    <row r="299" spans="1:4" ht="13.5">
      <c r="A299" s="123" t="s">
        <v>215</v>
      </c>
      <c r="B299" s="122">
        <v>0</v>
      </c>
      <c r="C299" s="10"/>
      <c r="D299" s="120" t="str">
        <f t="shared" si="4"/>
        <v/>
      </c>
    </row>
    <row r="300" spans="1:4" ht="13.5">
      <c r="A300" s="123" t="s">
        <v>216</v>
      </c>
      <c r="B300" s="122">
        <v>0</v>
      </c>
      <c r="C300" s="10"/>
      <c r="D300" s="120" t="str">
        <f t="shared" si="4"/>
        <v/>
      </c>
    </row>
    <row r="301" spans="1:4" ht="13.5">
      <c r="A301" s="123" t="s">
        <v>217</v>
      </c>
      <c r="B301" s="122">
        <v>0</v>
      </c>
      <c r="C301" s="10"/>
      <c r="D301" s="120" t="str">
        <f t="shared" si="4"/>
        <v/>
      </c>
    </row>
    <row r="302" spans="1:4" ht="13.5">
      <c r="A302" s="121" t="s">
        <v>90</v>
      </c>
      <c r="B302" s="122">
        <v>138</v>
      </c>
      <c r="C302" s="10"/>
      <c r="D302" s="120">
        <f t="shared" si="4"/>
        <v>0</v>
      </c>
    </row>
    <row r="303" spans="1:4" ht="13.5">
      <c r="A303" s="121" t="s">
        <v>218</v>
      </c>
      <c r="B303" s="122">
        <v>428</v>
      </c>
      <c r="C303" s="10">
        <v>354</v>
      </c>
      <c r="D303" s="120">
        <f t="shared" si="4"/>
        <v>82.7</v>
      </c>
    </row>
    <row r="304" spans="1:4" ht="13.5">
      <c r="A304" s="121" t="s">
        <v>219</v>
      </c>
      <c r="B304" s="119">
        <v>769</v>
      </c>
      <c r="C304" s="119">
        <f>SUM(C305:C319)</f>
        <v>697</v>
      </c>
      <c r="D304" s="120">
        <f t="shared" si="4"/>
        <v>90.6</v>
      </c>
    </row>
    <row r="305" spans="1:4" ht="13.5">
      <c r="A305" s="123" t="s">
        <v>81</v>
      </c>
      <c r="B305" s="122">
        <v>323</v>
      </c>
      <c r="C305" s="10">
        <v>372</v>
      </c>
      <c r="D305" s="120">
        <f t="shared" si="4"/>
        <v>115.2</v>
      </c>
    </row>
    <row r="306" spans="1:4" ht="13.5">
      <c r="A306" s="123" t="s">
        <v>82</v>
      </c>
      <c r="B306" s="122">
        <v>0</v>
      </c>
      <c r="C306" s="10"/>
      <c r="D306" s="120" t="str">
        <f t="shared" si="4"/>
        <v/>
      </c>
    </row>
    <row r="307" spans="1:4" ht="13.5">
      <c r="A307" s="123" t="s">
        <v>83</v>
      </c>
      <c r="B307" s="122">
        <v>0</v>
      </c>
      <c r="C307" s="10"/>
      <c r="D307" s="120" t="str">
        <f t="shared" si="4"/>
        <v/>
      </c>
    </row>
    <row r="308" spans="1:4" ht="13.5">
      <c r="A308" s="133" t="s">
        <v>220</v>
      </c>
      <c r="B308" s="122">
        <v>180</v>
      </c>
      <c r="C308" s="10">
        <v>220</v>
      </c>
      <c r="D308" s="120">
        <f t="shared" si="4"/>
        <v>122.2</v>
      </c>
    </row>
    <row r="309" spans="1:4" ht="13.5">
      <c r="A309" s="121" t="s">
        <v>221</v>
      </c>
      <c r="B309" s="122">
        <v>5</v>
      </c>
      <c r="C309" s="10"/>
      <c r="D309" s="120">
        <f t="shared" si="4"/>
        <v>0</v>
      </c>
    </row>
    <row r="310" spans="1:4" ht="13.5">
      <c r="A310" s="121" t="s">
        <v>222</v>
      </c>
      <c r="B310" s="122">
        <v>0</v>
      </c>
      <c r="C310" s="10">
        <v>9</v>
      </c>
      <c r="D310" s="120" t="str">
        <f t="shared" si="4"/>
        <v/>
      </c>
    </row>
    <row r="311" spans="1:4" ht="13.5">
      <c r="A311" s="124" t="s">
        <v>223</v>
      </c>
      <c r="B311" s="122">
        <v>25</v>
      </c>
      <c r="C311" s="10">
        <v>20</v>
      </c>
      <c r="D311" s="120">
        <f t="shared" si="4"/>
        <v>80</v>
      </c>
    </row>
    <row r="312" spans="1:4" ht="13.5">
      <c r="A312" s="132" t="s">
        <v>1529</v>
      </c>
      <c r="B312" s="122">
        <v>0</v>
      </c>
      <c r="C312" s="10"/>
      <c r="D312" s="120" t="str">
        <f t="shared" si="4"/>
        <v/>
      </c>
    </row>
    <row r="313" spans="1:4" ht="13.5">
      <c r="A313" s="123" t="s">
        <v>224</v>
      </c>
      <c r="B313" s="122">
        <v>0</v>
      </c>
      <c r="C313" s="10"/>
      <c r="D313" s="120" t="str">
        <f t="shared" si="4"/>
        <v/>
      </c>
    </row>
    <row r="314" spans="1:4" ht="13.5">
      <c r="A314" s="123" t="s">
        <v>225</v>
      </c>
      <c r="B314" s="122">
        <v>30</v>
      </c>
      <c r="C314" s="10">
        <v>10</v>
      </c>
      <c r="D314" s="120">
        <f t="shared" si="4"/>
        <v>33.299999999999997</v>
      </c>
    </row>
    <row r="315" spans="1:4" ht="13.5">
      <c r="A315" s="123" t="s">
        <v>226</v>
      </c>
      <c r="B315" s="122">
        <v>0</v>
      </c>
      <c r="C315" s="10"/>
      <c r="D315" s="120" t="str">
        <f t="shared" si="4"/>
        <v/>
      </c>
    </row>
    <row r="316" spans="1:4" ht="13.5">
      <c r="A316" s="132" t="s">
        <v>1530</v>
      </c>
      <c r="B316" s="129">
        <v>0</v>
      </c>
      <c r="C316" s="10"/>
      <c r="D316" s="120" t="str">
        <f t="shared" si="4"/>
        <v/>
      </c>
    </row>
    <row r="317" spans="1:4" ht="13.5">
      <c r="A317" s="132" t="s">
        <v>1512</v>
      </c>
      <c r="B317" s="10"/>
      <c r="C317" s="10"/>
      <c r="D317" s="120" t="str">
        <f t="shared" si="4"/>
        <v/>
      </c>
    </row>
    <row r="318" spans="1:4" ht="13.5">
      <c r="A318" s="123" t="s">
        <v>90</v>
      </c>
      <c r="B318" s="122">
        <v>69</v>
      </c>
      <c r="C318" s="10"/>
      <c r="D318" s="120">
        <f t="shared" si="4"/>
        <v>0</v>
      </c>
    </row>
    <row r="319" spans="1:4" ht="13.5">
      <c r="A319" s="121" t="s">
        <v>227</v>
      </c>
      <c r="B319" s="122">
        <v>137</v>
      </c>
      <c r="C319" s="10">
        <v>66</v>
      </c>
      <c r="D319" s="120">
        <f t="shared" si="4"/>
        <v>48.2</v>
      </c>
    </row>
    <row r="320" spans="1:4" ht="13.5">
      <c r="A320" s="124" t="s">
        <v>228</v>
      </c>
      <c r="B320" s="119">
        <v>0</v>
      </c>
      <c r="C320" s="119">
        <f>SUM(C321:C328)</f>
        <v>0</v>
      </c>
      <c r="D320" s="120" t="str">
        <f t="shared" si="4"/>
        <v/>
      </c>
    </row>
    <row r="321" spans="1:4" ht="13.5">
      <c r="A321" s="121" t="s">
        <v>81</v>
      </c>
      <c r="B321" s="122">
        <v>0</v>
      </c>
      <c r="C321" s="10"/>
      <c r="D321" s="120" t="str">
        <f t="shared" si="4"/>
        <v/>
      </c>
    </row>
    <row r="322" spans="1:4" ht="13.5">
      <c r="A322" s="123" t="s">
        <v>82</v>
      </c>
      <c r="B322" s="122">
        <v>0</v>
      </c>
      <c r="C322" s="10"/>
      <c r="D322" s="120" t="str">
        <f t="shared" si="4"/>
        <v/>
      </c>
    </row>
    <row r="323" spans="1:4" ht="13.5">
      <c r="A323" s="123" t="s">
        <v>83</v>
      </c>
      <c r="B323" s="122">
        <v>0</v>
      </c>
      <c r="C323" s="10"/>
      <c r="D323" s="120" t="str">
        <f t="shared" si="4"/>
        <v/>
      </c>
    </row>
    <row r="324" spans="1:4" ht="13.5">
      <c r="A324" s="123" t="s">
        <v>229</v>
      </c>
      <c r="B324" s="122">
        <v>0</v>
      </c>
      <c r="C324" s="10"/>
      <c r="D324" s="120" t="str">
        <f t="shared" si="4"/>
        <v/>
      </c>
    </row>
    <row r="325" spans="1:4" ht="13.5">
      <c r="A325" s="118" t="s">
        <v>230</v>
      </c>
      <c r="B325" s="122">
        <v>0</v>
      </c>
      <c r="C325" s="10"/>
      <c r="D325" s="120" t="str">
        <f t="shared" ref="D325:D388" si="5">IF(B325=0,"",ROUND(C325/B325*100,1))</f>
        <v/>
      </c>
    </row>
    <row r="326" spans="1:4" ht="13.5">
      <c r="A326" s="121" t="s">
        <v>231</v>
      </c>
      <c r="B326" s="122">
        <v>0</v>
      </c>
      <c r="C326" s="10"/>
      <c r="D326" s="120" t="str">
        <f t="shared" si="5"/>
        <v/>
      </c>
    </row>
    <row r="327" spans="1:4" ht="13.5">
      <c r="A327" s="121" t="s">
        <v>90</v>
      </c>
      <c r="B327" s="122">
        <v>0</v>
      </c>
      <c r="C327" s="10"/>
      <c r="D327" s="120" t="str">
        <f t="shared" si="5"/>
        <v/>
      </c>
    </row>
    <row r="328" spans="1:4" ht="13.5">
      <c r="A328" s="121" t="s">
        <v>232</v>
      </c>
      <c r="B328" s="122">
        <v>0</v>
      </c>
      <c r="C328" s="10"/>
      <c r="D328" s="120" t="str">
        <f t="shared" si="5"/>
        <v/>
      </c>
    </row>
    <row r="329" spans="1:4" ht="13.5">
      <c r="A329" s="123" t="s">
        <v>233</v>
      </c>
      <c r="B329" s="119">
        <v>0</v>
      </c>
      <c r="C329" s="119">
        <f>SUM(C330:C338)</f>
        <v>0</v>
      </c>
      <c r="D329" s="120" t="str">
        <f t="shared" si="5"/>
        <v/>
      </c>
    </row>
    <row r="330" spans="1:4" ht="13.5">
      <c r="A330" s="123" t="s">
        <v>81</v>
      </c>
      <c r="B330" s="122">
        <v>0</v>
      </c>
      <c r="C330" s="10"/>
      <c r="D330" s="120" t="str">
        <f t="shared" si="5"/>
        <v/>
      </c>
    </row>
    <row r="331" spans="1:4" ht="13.5">
      <c r="A331" s="123" t="s">
        <v>82</v>
      </c>
      <c r="B331" s="122">
        <v>0</v>
      </c>
      <c r="C331" s="10"/>
      <c r="D331" s="120" t="str">
        <f t="shared" si="5"/>
        <v/>
      </c>
    </row>
    <row r="332" spans="1:4" ht="13.5">
      <c r="A332" s="121" t="s">
        <v>83</v>
      </c>
      <c r="B332" s="122">
        <v>0</v>
      </c>
      <c r="C332" s="10"/>
      <c r="D332" s="120" t="str">
        <f t="shared" si="5"/>
        <v/>
      </c>
    </row>
    <row r="333" spans="1:4" ht="13.5">
      <c r="A333" s="121" t="s">
        <v>234</v>
      </c>
      <c r="B333" s="122">
        <v>0</v>
      </c>
      <c r="C333" s="10"/>
      <c r="D333" s="120" t="str">
        <f t="shared" si="5"/>
        <v/>
      </c>
    </row>
    <row r="334" spans="1:4" ht="13.5">
      <c r="A334" s="121" t="s">
        <v>235</v>
      </c>
      <c r="B334" s="122">
        <v>0</v>
      </c>
      <c r="C334" s="10"/>
      <c r="D334" s="120" t="str">
        <f t="shared" si="5"/>
        <v/>
      </c>
    </row>
    <row r="335" spans="1:4" ht="13.5">
      <c r="A335" s="123" t="s">
        <v>236</v>
      </c>
      <c r="B335" s="122">
        <v>0</v>
      </c>
      <c r="C335" s="10"/>
      <c r="D335" s="120" t="str">
        <f t="shared" si="5"/>
        <v/>
      </c>
    </row>
    <row r="336" spans="1:4" ht="13.5">
      <c r="A336" s="132" t="s">
        <v>1512</v>
      </c>
      <c r="B336" s="10"/>
      <c r="C336" s="10"/>
      <c r="D336" s="120" t="str">
        <f t="shared" si="5"/>
        <v/>
      </c>
    </row>
    <row r="337" spans="1:4" ht="13.5">
      <c r="A337" s="123" t="s">
        <v>90</v>
      </c>
      <c r="B337" s="122">
        <v>0</v>
      </c>
      <c r="C337" s="10"/>
      <c r="D337" s="120" t="str">
        <f t="shared" si="5"/>
        <v/>
      </c>
    </row>
    <row r="338" spans="1:4" ht="13.5">
      <c r="A338" s="123" t="s">
        <v>237</v>
      </c>
      <c r="B338" s="122">
        <v>0</v>
      </c>
      <c r="C338" s="10"/>
      <c r="D338" s="120" t="str">
        <f t="shared" si="5"/>
        <v/>
      </c>
    </row>
    <row r="339" spans="1:4" ht="13.5">
      <c r="A339" s="118" t="s">
        <v>238</v>
      </c>
      <c r="B339" s="119">
        <v>0</v>
      </c>
      <c r="C339" s="119">
        <f>SUM(C340:C346)</f>
        <v>0</v>
      </c>
      <c r="D339" s="120" t="str">
        <f t="shared" si="5"/>
        <v/>
      </c>
    </row>
    <row r="340" spans="1:4" ht="13.5">
      <c r="A340" s="121" t="s">
        <v>81</v>
      </c>
      <c r="B340" s="122">
        <v>0</v>
      </c>
      <c r="C340" s="10"/>
      <c r="D340" s="120" t="str">
        <f t="shared" si="5"/>
        <v/>
      </c>
    </row>
    <row r="341" spans="1:4" ht="13.5">
      <c r="A341" s="121" t="s">
        <v>82</v>
      </c>
      <c r="B341" s="122">
        <v>0</v>
      </c>
      <c r="C341" s="10"/>
      <c r="D341" s="120" t="str">
        <f t="shared" si="5"/>
        <v/>
      </c>
    </row>
    <row r="342" spans="1:4" ht="13.5">
      <c r="A342" s="124" t="s">
        <v>1505</v>
      </c>
      <c r="B342" s="122">
        <v>0</v>
      </c>
      <c r="C342" s="10"/>
      <c r="D342" s="120" t="str">
        <f t="shared" si="5"/>
        <v/>
      </c>
    </row>
    <row r="343" spans="1:4" ht="13.5">
      <c r="A343" s="125" t="s">
        <v>239</v>
      </c>
      <c r="B343" s="122">
        <v>0</v>
      </c>
      <c r="C343" s="10"/>
      <c r="D343" s="120" t="str">
        <f t="shared" si="5"/>
        <v/>
      </c>
    </row>
    <row r="344" spans="1:4" ht="13.5">
      <c r="A344" s="123" t="s">
        <v>240</v>
      </c>
      <c r="B344" s="122">
        <v>0</v>
      </c>
      <c r="C344" s="10"/>
      <c r="D344" s="120" t="str">
        <f t="shared" si="5"/>
        <v/>
      </c>
    </row>
    <row r="345" spans="1:4" ht="13.5">
      <c r="A345" s="123" t="s">
        <v>90</v>
      </c>
      <c r="B345" s="122">
        <v>0</v>
      </c>
      <c r="C345" s="10"/>
      <c r="D345" s="120" t="str">
        <f t="shared" si="5"/>
        <v/>
      </c>
    </row>
    <row r="346" spans="1:4" ht="13.5">
      <c r="A346" s="121" t="s">
        <v>241</v>
      </c>
      <c r="B346" s="122">
        <v>0</v>
      </c>
      <c r="C346" s="10"/>
      <c r="D346" s="120" t="str">
        <f t="shared" si="5"/>
        <v/>
      </c>
    </row>
    <row r="347" spans="1:4" ht="13.5">
      <c r="A347" s="121" t="s">
        <v>242</v>
      </c>
      <c r="B347" s="119">
        <v>0</v>
      </c>
      <c r="C347" s="119">
        <f>SUM(C348:C352)</f>
        <v>0</v>
      </c>
      <c r="D347" s="120" t="str">
        <f t="shared" si="5"/>
        <v/>
      </c>
    </row>
    <row r="348" spans="1:4" ht="13.5">
      <c r="A348" s="121" t="s">
        <v>81</v>
      </c>
      <c r="B348" s="122">
        <v>0</v>
      </c>
      <c r="C348" s="10"/>
      <c r="D348" s="120" t="str">
        <f t="shared" si="5"/>
        <v/>
      </c>
    </row>
    <row r="349" spans="1:4" ht="13.5">
      <c r="A349" s="123" t="s">
        <v>82</v>
      </c>
      <c r="B349" s="122">
        <v>0</v>
      </c>
      <c r="C349" s="10"/>
      <c r="D349" s="120" t="str">
        <f t="shared" si="5"/>
        <v/>
      </c>
    </row>
    <row r="350" spans="1:4" ht="13.5">
      <c r="A350" s="127" t="s">
        <v>1512</v>
      </c>
      <c r="B350" s="122">
        <v>0</v>
      </c>
      <c r="C350" s="10"/>
      <c r="D350" s="120" t="str">
        <f t="shared" si="5"/>
        <v/>
      </c>
    </row>
    <row r="351" spans="1:4" ht="13.5">
      <c r="A351" s="132" t="s">
        <v>1531</v>
      </c>
      <c r="B351" s="10"/>
      <c r="C351" s="10"/>
      <c r="D351" s="120" t="str">
        <f t="shared" si="5"/>
        <v/>
      </c>
    </row>
    <row r="352" spans="1:4" ht="13.5">
      <c r="A352" s="121" t="s">
        <v>243</v>
      </c>
      <c r="B352" s="122">
        <v>0</v>
      </c>
      <c r="C352" s="10"/>
      <c r="D352" s="120" t="str">
        <f t="shared" si="5"/>
        <v/>
      </c>
    </row>
    <row r="353" spans="1:4" ht="13.5">
      <c r="A353" s="121" t="s">
        <v>1532</v>
      </c>
      <c r="B353" s="119">
        <v>0</v>
      </c>
      <c r="C353" s="119">
        <f>SUM(C354)</f>
        <v>292</v>
      </c>
      <c r="D353" s="120" t="str">
        <f t="shared" si="5"/>
        <v/>
      </c>
    </row>
    <row r="354" spans="1:4" ht="13.5">
      <c r="A354" s="121" t="s">
        <v>1533</v>
      </c>
      <c r="B354" s="122">
        <v>0</v>
      </c>
      <c r="C354" s="10">
        <v>292</v>
      </c>
      <c r="D354" s="120" t="str">
        <f t="shared" si="5"/>
        <v/>
      </c>
    </row>
    <row r="355" spans="1:4" ht="13.5">
      <c r="A355" s="118" t="s">
        <v>244</v>
      </c>
      <c r="B355" s="119">
        <v>49902</v>
      </c>
      <c r="C355" s="119">
        <f>SUM(C356,C361,C370,C377,C383,C387,C391,C395,C401,C408,)</f>
        <v>47527</v>
      </c>
      <c r="D355" s="120">
        <f t="shared" si="5"/>
        <v>95.2</v>
      </c>
    </row>
    <row r="356" spans="1:4" ht="13.5">
      <c r="A356" s="123" t="s">
        <v>245</v>
      </c>
      <c r="B356" s="119">
        <v>1233</v>
      </c>
      <c r="C356" s="119">
        <f>SUM(C357:C360)</f>
        <v>2782</v>
      </c>
      <c r="D356" s="120">
        <f t="shared" si="5"/>
        <v>225.6</v>
      </c>
    </row>
    <row r="357" spans="1:4" ht="13.5">
      <c r="A357" s="121" t="s">
        <v>81</v>
      </c>
      <c r="B357" s="122">
        <v>204</v>
      </c>
      <c r="C357" s="10">
        <v>477</v>
      </c>
      <c r="D357" s="120">
        <f t="shared" si="5"/>
        <v>233.8</v>
      </c>
    </row>
    <row r="358" spans="1:4" ht="13.5">
      <c r="A358" s="121" t="s">
        <v>82</v>
      </c>
      <c r="B358" s="122">
        <v>265</v>
      </c>
      <c r="C358" s="10">
        <v>1872</v>
      </c>
      <c r="D358" s="120">
        <f t="shared" si="5"/>
        <v>706.4</v>
      </c>
    </row>
    <row r="359" spans="1:4" ht="13.5">
      <c r="A359" s="121" t="s">
        <v>83</v>
      </c>
      <c r="B359" s="122">
        <v>421</v>
      </c>
      <c r="C359" s="10">
        <v>146</v>
      </c>
      <c r="D359" s="120">
        <f t="shared" si="5"/>
        <v>34.700000000000003</v>
      </c>
    </row>
    <row r="360" spans="1:4" ht="13.5">
      <c r="A360" s="125" t="s">
        <v>246</v>
      </c>
      <c r="B360" s="122">
        <v>343</v>
      </c>
      <c r="C360" s="10">
        <v>287</v>
      </c>
      <c r="D360" s="120">
        <f t="shared" si="5"/>
        <v>83.7</v>
      </c>
    </row>
    <row r="361" spans="1:4" ht="13.5">
      <c r="A361" s="121" t="s">
        <v>247</v>
      </c>
      <c r="B361" s="119">
        <v>43536</v>
      </c>
      <c r="C361" s="119">
        <f>SUM(C362:C369)</f>
        <v>36161</v>
      </c>
      <c r="D361" s="120">
        <f t="shared" si="5"/>
        <v>83.1</v>
      </c>
    </row>
    <row r="362" spans="1:4" ht="13.5">
      <c r="A362" s="121" t="s">
        <v>248</v>
      </c>
      <c r="B362" s="122">
        <v>2376</v>
      </c>
      <c r="C362" s="10">
        <v>1200</v>
      </c>
      <c r="D362" s="120">
        <f t="shared" si="5"/>
        <v>50.5</v>
      </c>
    </row>
    <row r="363" spans="1:4" ht="13.5">
      <c r="A363" s="121" t="s">
        <v>249</v>
      </c>
      <c r="B363" s="122">
        <v>29565</v>
      </c>
      <c r="C363" s="10">
        <v>19387</v>
      </c>
      <c r="D363" s="120">
        <f t="shared" si="5"/>
        <v>65.599999999999994</v>
      </c>
    </row>
    <row r="364" spans="1:4" ht="13.5">
      <c r="A364" s="123" t="s">
        <v>250</v>
      </c>
      <c r="B364" s="122">
        <v>5514</v>
      </c>
      <c r="C364" s="10">
        <v>9507</v>
      </c>
      <c r="D364" s="120">
        <f t="shared" si="5"/>
        <v>172.4</v>
      </c>
    </row>
    <row r="365" spans="1:4" ht="13.5">
      <c r="A365" s="123" t="s">
        <v>251</v>
      </c>
      <c r="B365" s="122">
        <v>4333</v>
      </c>
      <c r="C365" s="10">
        <v>4180</v>
      </c>
      <c r="D365" s="120">
        <f t="shared" si="5"/>
        <v>96.5</v>
      </c>
    </row>
    <row r="366" spans="1:4" ht="13.5">
      <c r="A366" s="123" t="s">
        <v>252</v>
      </c>
      <c r="B366" s="122">
        <v>0</v>
      </c>
      <c r="C366" s="10"/>
      <c r="D366" s="120" t="str">
        <f t="shared" si="5"/>
        <v/>
      </c>
    </row>
    <row r="367" spans="1:4" ht="13.5">
      <c r="A367" s="121" t="s">
        <v>253</v>
      </c>
      <c r="B367" s="122">
        <v>0</v>
      </c>
      <c r="C367" s="10"/>
      <c r="D367" s="120" t="str">
        <f t="shared" si="5"/>
        <v/>
      </c>
    </row>
    <row r="368" spans="1:4" ht="13.5">
      <c r="A368" s="121" t="s">
        <v>254</v>
      </c>
      <c r="B368" s="122">
        <v>0</v>
      </c>
      <c r="C368" s="10"/>
      <c r="D368" s="120" t="str">
        <f t="shared" si="5"/>
        <v/>
      </c>
    </row>
    <row r="369" spans="1:4" ht="13.5">
      <c r="A369" s="121" t="s">
        <v>255</v>
      </c>
      <c r="B369" s="122">
        <v>1748</v>
      </c>
      <c r="C369" s="10">
        <v>1887</v>
      </c>
      <c r="D369" s="120">
        <f t="shared" si="5"/>
        <v>108</v>
      </c>
    </row>
    <row r="370" spans="1:4" ht="13.5">
      <c r="A370" s="121" t="s">
        <v>256</v>
      </c>
      <c r="B370" s="119">
        <v>3046</v>
      </c>
      <c r="C370" s="119">
        <f>SUM(C371:C376)</f>
        <v>2635</v>
      </c>
      <c r="D370" s="120">
        <f t="shared" si="5"/>
        <v>86.5</v>
      </c>
    </row>
    <row r="371" spans="1:4" ht="13.5">
      <c r="A371" s="121" t="s">
        <v>257</v>
      </c>
      <c r="B371" s="122">
        <v>0</v>
      </c>
      <c r="C371" s="10"/>
      <c r="D371" s="120" t="str">
        <f t="shared" si="5"/>
        <v/>
      </c>
    </row>
    <row r="372" spans="1:4" ht="13.5">
      <c r="A372" s="121" t="s">
        <v>258</v>
      </c>
      <c r="B372" s="122">
        <v>886</v>
      </c>
      <c r="C372" s="10">
        <v>352</v>
      </c>
      <c r="D372" s="120">
        <f t="shared" si="5"/>
        <v>39.700000000000003</v>
      </c>
    </row>
    <row r="373" spans="1:4" ht="13.5">
      <c r="A373" s="121" t="s">
        <v>259</v>
      </c>
      <c r="B373" s="122">
        <v>0</v>
      </c>
      <c r="C373" s="10"/>
      <c r="D373" s="120" t="str">
        <f t="shared" si="5"/>
        <v/>
      </c>
    </row>
    <row r="374" spans="1:4" ht="13.5">
      <c r="A374" s="123" t="s">
        <v>260</v>
      </c>
      <c r="B374" s="122">
        <v>2160</v>
      </c>
      <c r="C374" s="10">
        <v>2283</v>
      </c>
      <c r="D374" s="120">
        <f t="shared" si="5"/>
        <v>105.7</v>
      </c>
    </row>
    <row r="375" spans="1:4" ht="13.5">
      <c r="A375" s="123" t="s">
        <v>261</v>
      </c>
      <c r="B375" s="122">
        <v>0</v>
      </c>
      <c r="C375" s="10"/>
      <c r="D375" s="120" t="str">
        <f t="shared" si="5"/>
        <v/>
      </c>
    </row>
    <row r="376" spans="1:4" ht="13.5">
      <c r="A376" s="123" t="s">
        <v>262</v>
      </c>
      <c r="B376" s="122">
        <v>0</v>
      </c>
      <c r="C376" s="10"/>
      <c r="D376" s="120" t="str">
        <f t="shared" si="5"/>
        <v/>
      </c>
    </row>
    <row r="377" spans="1:4" ht="13.5">
      <c r="A377" s="118" t="s">
        <v>263</v>
      </c>
      <c r="B377" s="119">
        <v>0</v>
      </c>
      <c r="C377" s="119">
        <f>SUM(C378:C382)</f>
        <v>0</v>
      </c>
      <c r="D377" s="120" t="str">
        <f t="shared" si="5"/>
        <v/>
      </c>
    </row>
    <row r="378" spans="1:4" ht="13.5">
      <c r="A378" s="121" t="s">
        <v>264</v>
      </c>
      <c r="B378" s="122">
        <v>0</v>
      </c>
      <c r="C378" s="10"/>
      <c r="D378" s="120" t="str">
        <f t="shared" si="5"/>
        <v/>
      </c>
    </row>
    <row r="379" spans="1:4" ht="13.5">
      <c r="A379" s="121" t="s">
        <v>265</v>
      </c>
      <c r="B379" s="122">
        <v>0</v>
      </c>
      <c r="C379" s="10"/>
      <c r="D379" s="120" t="str">
        <f t="shared" si="5"/>
        <v/>
      </c>
    </row>
    <row r="380" spans="1:4" ht="13.5">
      <c r="A380" s="121" t="s">
        <v>266</v>
      </c>
      <c r="B380" s="122">
        <v>0</v>
      </c>
      <c r="C380" s="10"/>
      <c r="D380" s="120" t="str">
        <f t="shared" si="5"/>
        <v/>
      </c>
    </row>
    <row r="381" spans="1:4" ht="13.5">
      <c r="A381" s="123" t="s">
        <v>267</v>
      </c>
      <c r="B381" s="122">
        <v>0</v>
      </c>
      <c r="C381" s="10"/>
      <c r="D381" s="120" t="str">
        <f t="shared" si="5"/>
        <v/>
      </c>
    </row>
    <row r="382" spans="1:4" ht="13.5">
      <c r="A382" s="123" t="s">
        <v>268</v>
      </c>
      <c r="B382" s="122">
        <v>0</v>
      </c>
      <c r="C382" s="10"/>
      <c r="D382" s="120" t="str">
        <f t="shared" si="5"/>
        <v/>
      </c>
    </row>
    <row r="383" spans="1:4" ht="13.5">
      <c r="A383" s="123" t="s">
        <v>269</v>
      </c>
      <c r="B383" s="119">
        <v>0</v>
      </c>
      <c r="C383" s="119">
        <f>SUM(C384:C386)</f>
        <v>0</v>
      </c>
      <c r="D383" s="120" t="str">
        <f t="shared" si="5"/>
        <v/>
      </c>
    </row>
    <row r="384" spans="1:4" ht="13.5">
      <c r="A384" s="121" t="s">
        <v>270</v>
      </c>
      <c r="B384" s="122">
        <v>0</v>
      </c>
      <c r="C384" s="10"/>
      <c r="D384" s="120" t="str">
        <f t="shared" si="5"/>
        <v/>
      </c>
    </row>
    <row r="385" spans="1:4" ht="13.5">
      <c r="A385" s="121" t="s">
        <v>271</v>
      </c>
      <c r="B385" s="122">
        <v>0</v>
      </c>
      <c r="C385" s="10"/>
      <c r="D385" s="120" t="str">
        <f t="shared" si="5"/>
        <v/>
      </c>
    </row>
    <row r="386" spans="1:4" ht="13.5">
      <c r="A386" s="121" t="s">
        <v>272</v>
      </c>
      <c r="B386" s="122">
        <v>0</v>
      </c>
      <c r="C386" s="10"/>
      <c r="D386" s="120" t="str">
        <f t="shared" si="5"/>
        <v/>
      </c>
    </row>
    <row r="387" spans="1:4" ht="13.5">
      <c r="A387" s="123" t="s">
        <v>273</v>
      </c>
      <c r="B387" s="119">
        <v>0</v>
      </c>
      <c r="C387" s="119">
        <f>SUM(C388:C390)</f>
        <v>0</v>
      </c>
      <c r="D387" s="120" t="str">
        <f t="shared" si="5"/>
        <v/>
      </c>
    </row>
    <row r="388" spans="1:4" ht="13.5">
      <c r="A388" s="123" t="s">
        <v>1534</v>
      </c>
      <c r="B388" s="122">
        <v>0</v>
      </c>
      <c r="C388" s="10"/>
      <c r="D388" s="120" t="str">
        <f t="shared" si="5"/>
        <v/>
      </c>
    </row>
    <row r="389" spans="1:4" ht="13.5">
      <c r="A389" s="123" t="s">
        <v>1535</v>
      </c>
      <c r="B389" s="122">
        <v>0</v>
      </c>
      <c r="C389" s="10"/>
      <c r="D389" s="120" t="str">
        <f t="shared" ref="D389:D452" si="6">IF(B389=0,"",ROUND(C389/B389*100,1))</f>
        <v/>
      </c>
    </row>
    <row r="390" spans="1:4" ht="13.5">
      <c r="A390" s="118" t="s">
        <v>274</v>
      </c>
      <c r="B390" s="122">
        <v>0</v>
      </c>
      <c r="C390" s="10"/>
      <c r="D390" s="120" t="str">
        <f t="shared" si="6"/>
        <v/>
      </c>
    </row>
    <row r="391" spans="1:4" ht="13.5">
      <c r="A391" s="121" t="s">
        <v>1536</v>
      </c>
      <c r="B391" s="119">
        <v>144</v>
      </c>
      <c r="C391" s="119">
        <f>SUM(C392:C394)</f>
        <v>186</v>
      </c>
      <c r="D391" s="120">
        <f t="shared" si="6"/>
        <v>129.19999999999999</v>
      </c>
    </row>
    <row r="392" spans="1:4" ht="13.5">
      <c r="A392" s="121" t="s">
        <v>275</v>
      </c>
      <c r="B392" s="122">
        <v>144</v>
      </c>
      <c r="C392" s="10">
        <v>186</v>
      </c>
      <c r="D392" s="120">
        <f t="shared" si="6"/>
        <v>129.19999999999999</v>
      </c>
    </row>
    <row r="393" spans="1:4" ht="13.5">
      <c r="A393" s="121" t="s">
        <v>276</v>
      </c>
      <c r="B393" s="122">
        <v>0</v>
      </c>
      <c r="C393" s="10"/>
      <c r="D393" s="120" t="str">
        <f t="shared" si="6"/>
        <v/>
      </c>
    </row>
    <row r="394" spans="1:4" ht="13.5">
      <c r="A394" s="123" t="s">
        <v>277</v>
      </c>
      <c r="B394" s="122">
        <v>0</v>
      </c>
      <c r="C394" s="10"/>
      <c r="D394" s="120" t="str">
        <f t="shared" si="6"/>
        <v/>
      </c>
    </row>
    <row r="395" spans="1:4" ht="13.5">
      <c r="A395" s="123" t="s">
        <v>278</v>
      </c>
      <c r="B395" s="119">
        <v>666</v>
      </c>
      <c r="C395" s="119">
        <f>SUM(C396:C400)</f>
        <v>642</v>
      </c>
      <c r="D395" s="120">
        <f t="shared" si="6"/>
        <v>96.4</v>
      </c>
    </row>
    <row r="396" spans="1:4" ht="13.5">
      <c r="A396" s="123" t="s">
        <v>279</v>
      </c>
      <c r="B396" s="122">
        <v>456</v>
      </c>
      <c r="C396" s="10">
        <v>452</v>
      </c>
      <c r="D396" s="120">
        <f t="shared" si="6"/>
        <v>99.1</v>
      </c>
    </row>
    <row r="397" spans="1:4" ht="13.5">
      <c r="A397" s="121" t="s">
        <v>280</v>
      </c>
      <c r="B397" s="122">
        <v>210</v>
      </c>
      <c r="C397" s="10">
        <v>190</v>
      </c>
      <c r="D397" s="120">
        <f t="shared" si="6"/>
        <v>90.5</v>
      </c>
    </row>
    <row r="398" spans="1:4" ht="13.5">
      <c r="A398" s="121" t="s">
        <v>281</v>
      </c>
      <c r="B398" s="122">
        <v>0</v>
      </c>
      <c r="C398" s="10"/>
      <c r="D398" s="120" t="str">
        <f t="shared" si="6"/>
        <v/>
      </c>
    </row>
    <row r="399" spans="1:4" ht="13.5">
      <c r="A399" s="121" t="s">
        <v>282</v>
      </c>
      <c r="B399" s="122">
        <v>0</v>
      </c>
      <c r="C399" s="10"/>
      <c r="D399" s="120" t="str">
        <f t="shared" si="6"/>
        <v/>
      </c>
    </row>
    <row r="400" spans="1:4" ht="13.5">
      <c r="A400" s="121" t="s">
        <v>283</v>
      </c>
      <c r="B400" s="122">
        <v>0</v>
      </c>
      <c r="C400" s="10"/>
      <c r="D400" s="120" t="str">
        <f t="shared" si="6"/>
        <v/>
      </c>
    </row>
    <row r="401" spans="1:4" ht="13.5">
      <c r="A401" s="121" t="s">
        <v>284</v>
      </c>
      <c r="B401" s="119">
        <v>1277</v>
      </c>
      <c r="C401" s="119">
        <f>SUM(C402:C407)</f>
        <v>954</v>
      </c>
      <c r="D401" s="120">
        <f t="shared" si="6"/>
        <v>74.7</v>
      </c>
    </row>
    <row r="402" spans="1:4" ht="13.5">
      <c r="A402" s="123" t="s">
        <v>285</v>
      </c>
      <c r="B402" s="122">
        <v>781</v>
      </c>
      <c r="C402" s="10">
        <v>220</v>
      </c>
      <c r="D402" s="120">
        <f t="shared" si="6"/>
        <v>28.2</v>
      </c>
    </row>
    <row r="403" spans="1:4" ht="13.5">
      <c r="A403" s="123" t="s">
        <v>286</v>
      </c>
      <c r="B403" s="122">
        <v>0</v>
      </c>
      <c r="C403" s="10">
        <v>400</v>
      </c>
      <c r="D403" s="120" t="str">
        <f t="shared" si="6"/>
        <v/>
      </c>
    </row>
    <row r="404" spans="1:4" ht="13.5">
      <c r="A404" s="123" t="s">
        <v>287</v>
      </c>
      <c r="B404" s="122">
        <v>0</v>
      </c>
      <c r="C404" s="10"/>
      <c r="D404" s="120" t="str">
        <f t="shared" si="6"/>
        <v/>
      </c>
    </row>
    <row r="405" spans="1:4" ht="13.5">
      <c r="A405" s="118" t="s">
        <v>288</v>
      </c>
      <c r="B405" s="122">
        <v>0</v>
      </c>
      <c r="C405" s="10"/>
      <c r="D405" s="120" t="str">
        <f t="shared" si="6"/>
        <v/>
      </c>
    </row>
    <row r="406" spans="1:4" ht="13.5">
      <c r="A406" s="121" t="s">
        <v>289</v>
      </c>
      <c r="B406" s="122">
        <v>270</v>
      </c>
      <c r="C406" s="10">
        <v>320</v>
      </c>
      <c r="D406" s="120">
        <f t="shared" si="6"/>
        <v>118.5</v>
      </c>
    </row>
    <row r="407" spans="1:4" ht="13.5">
      <c r="A407" s="121" t="s">
        <v>290</v>
      </c>
      <c r="B407" s="122">
        <v>226</v>
      </c>
      <c r="C407" s="10">
        <v>14</v>
      </c>
      <c r="D407" s="120">
        <f t="shared" si="6"/>
        <v>6.2</v>
      </c>
    </row>
    <row r="408" spans="1:4" ht="13.5">
      <c r="A408" s="121" t="s">
        <v>291</v>
      </c>
      <c r="B408" s="122">
        <v>0</v>
      </c>
      <c r="C408" s="10">
        <v>4167</v>
      </c>
      <c r="D408" s="120" t="str">
        <f t="shared" si="6"/>
        <v/>
      </c>
    </row>
    <row r="409" spans="1:4" ht="13.5">
      <c r="A409" s="118" t="s">
        <v>292</v>
      </c>
      <c r="B409" s="119">
        <v>1571</v>
      </c>
      <c r="C409" s="119">
        <f>SUM(C410,C415,C424,C430,C436,C441,C446,C453,C457,C460,)</f>
        <v>1587</v>
      </c>
      <c r="D409" s="120">
        <f t="shared" si="6"/>
        <v>101</v>
      </c>
    </row>
    <row r="410" spans="1:4" ht="13.5">
      <c r="A410" s="123" t="s">
        <v>293</v>
      </c>
      <c r="B410" s="119">
        <v>0</v>
      </c>
      <c r="C410" s="119">
        <f>SUM(C411:C414)</f>
        <v>2</v>
      </c>
      <c r="D410" s="120" t="str">
        <f t="shared" si="6"/>
        <v/>
      </c>
    </row>
    <row r="411" spans="1:4" ht="13.5">
      <c r="A411" s="121" t="s">
        <v>81</v>
      </c>
      <c r="B411" s="122">
        <v>0</v>
      </c>
      <c r="C411" s="10"/>
      <c r="D411" s="120" t="str">
        <f t="shared" si="6"/>
        <v/>
      </c>
    </row>
    <row r="412" spans="1:4" ht="13.5">
      <c r="A412" s="121" t="s">
        <v>82</v>
      </c>
      <c r="B412" s="122">
        <v>0</v>
      </c>
      <c r="C412" s="10"/>
      <c r="D412" s="120" t="str">
        <f t="shared" si="6"/>
        <v/>
      </c>
    </row>
    <row r="413" spans="1:4" ht="13.5">
      <c r="A413" s="121" t="s">
        <v>83</v>
      </c>
      <c r="B413" s="122">
        <v>0</v>
      </c>
      <c r="C413" s="10"/>
      <c r="D413" s="120" t="str">
        <f t="shared" si="6"/>
        <v/>
      </c>
    </row>
    <row r="414" spans="1:4" ht="13.5">
      <c r="A414" s="123" t="s">
        <v>294</v>
      </c>
      <c r="B414" s="122">
        <v>0</v>
      </c>
      <c r="C414" s="10">
        <v>2</v>
      </c>
      <c r="D414" s="120" t="str">
        <f t="shared" si="6"/>
        <v/>
      </c>
    </row>
    <row r="415" spans="1:4" ht="13.5">
      <c r="A415" s="121" t="s">
        <v>295</v>
      </c>
      <c r="B415" s="119">
        <v>0</v>
      </c>
      <c r="C415" s="119">
        <f>SUM(C416:C423)</f>
        <v>0</v>
      </c>
      <c r="D415" s="120" t="str">
        <f t="shared" si="6"/>
        <v/>
      </c>
    </row>
    <row r="416" spans="1:4" ht="13.5">
      <c r="A416" s="121" t="s">
        <v>296</v>
      </c>
      <c r="B416" s="122">
        <v>0</v>
      </c>
      <c r="C416" s="10"/>
      <c r="D416" s="120" t="str">
        <f t="shared" si="6"/>
        <v/>
      </c>
    </row>
    <row r="417" spans="1:4" ht="13.5">
      <c r="A417" s="121" t="s">
        <v>297</v>
      </c>
      <c r="B417" s="122">
        <v>0</v>
      </c>
      <c r="C417" s="10"/>
      <c r="D417" s="120" t="str">
        <f t="shared" si="6"/>
        <v/>
      </c>
    </row>
    <row r="418" spans="1:4" ht="13.5">
      <c r="A418" s="118" t="s">
        <v>298</v>
      </c>
      <c r="B418" s="122">
        <v>0</v>
      </c>
      <c r="C418" s="10"/>
      <c r="D418" s="120" t="str">
        <f t="shared" si="6"/>
        <v/>
      </c>
    </row>
    <row r="419" spans="1:4" ht="13.5">
      <c r="A419" s="121" t="s">
        <v>299</v>
      </c>
      <c r="B419" s="122">
        <v>0</v>
      </c>
      <c r="C419" s="10"/>
      <c r="D419" s="120" t="str">
        <f t="shared" si="6"/>
        <v/>
      </c>
    </row>
    <row r="420" spans="1:4" ht="13.5">
      <c r="A420" s="121" t="s">
        <v>300</v>
      </c>
      <c r="B420" s="122">
        <v>0</v>
      </c>
      <c r="C420" s="10"/>
      <c r="D420" s="120" t="str">
        <f t="shared" si="6"/>
        <v/>
      </c>
    </row>
    <row r="421" spans="1:4" ht="13.5">
      <c r="A421" s="121" t="s">
        <v>301</v>
      </c>
      <c r="B421" s="122">
        <v>0</v>
      </c>
      <c r="C421" s="10"/>
      <c r="D421" s="120" t="str">
        <f t="shared" si="6"/>
        <v/>
      </c>
    </row>
    <row r="422" spans="1:4" ht="13.5">
      <c r="A422" s="123" t="s">
        <v>302</v>
      </c>
      <c r="B422" s="122">
        <v>0</v>
      </c>
      <c r="C422" s="10"/>
      <c r="D422" s="120" t="str">
        <f t="shared" si="6"/>
        <v/>
      </c>
    </row>
    <row r="423" spans="1:4" ht="13.5">
      <c r="A423" s="123" t="s">
        <v>303</v>
      </c>
      <c r="B423" s="122">
        <v>0</v>
      </c>
      <c r="C423" s="10"/>
      <c r="D423" s="120" t="str">
        <f t="shared" si="6"/>
        <v/>
      </c>
    </row>
    <row r="424" spans="1:4" ht="13.5">
      <c r="A424" s="123" t="s">
        <v>304</v>
      </c>
      <c r="B424" s="119">
        <v>363</v>
      </c>
      <c r="C424" s="119">
        <f>SUM(C425:C429)</f>
        <v>0</v>
      </c>
      <c r="D424" s="120">
        <f t="shared" si="6"/>
        <v>0</v>
      </c>
    </row>
    <row r="425" spans="1:4" ht="13.5">
      <c r="A425" s="121" t="s">
        <v>296</v>
      </c>
      <c r="B425" s="122">
        <v>0</v>
      </c>
      <c r="C425" s="10"/>
      <c r="D425" s="120" t="str">
        <f t="shared" si="6"/>
        <v/>
      </c>
    </row>
    <row r="426" spans="1:4" ht="13.5">
      <c r="A426" s="121" t="s">
        <v>305</v>
      </c>
      <c r="B426" s="122">
        <v>67</v>
      </c>
      <c r="C426" s="10"/>
      <c r="D426" s="120">
        <f t="shared" si="6"/>
        <v>0</v>
      </c>
    </row>
    <row r="427" spans="1:4" ht="13.5">
      <c r="A427" s="121" t="s">
        <v>306</v>
      </c>
      <c r="B427" s="122">
        <v>0</v>
      </c>
      <c r="C427" s="10"/>
      <c r="D427" s="120" t="str">
        <f t="shared" si="6"/>
        <v/>
      </c>
    </row>
    <row r="428" spans="1:4" ht="13.5">
      <c r="A428" s="123" t="s">
        <v>307</v>
      </c>
      <c r="B428" s="122">
        <v>0</v>
      </c>
      <c r="C428" s="10"/>
      <c r="D428" s="120" t="str">
        <f t="shared" si="6"/>
        <v/>
      </c>
    </row>
    <row r="429" spans="1:4" ht="13.5">
      <c r="A429" s="123" t="s">
        <v>308</v>
      </c>
      <c r="B429" s="122">
        <v>296</v>
      </c>
      <c r="C429" s="10"/>
      <c r="D429" s="120">
        <f t="shared" si="6"/>
        <v>0</v>
      </c>
    </row>
    <row r="430" spans="1:4" ht="13.5">
      <c r="A430" s="123" t="s">
        <v>309</v>
      </c>
      <c r="B430" s="119">
        <v>93</v>
      </c>
      <c r="C430" s="119">
        <f>SUM(C431:C435)</f>
        <v>360</v>
      </c>
      <c r="D430" s="120">
        <f t="shared" si="6"/>
        <v>387.1</v>
      </c>
    </row>
    <row r="431" spans="1:4" ht="13.5">
      <c r="A431" s="118" t="s">
        <v>296</v>
      </c>
      <c r="B431" s="122">
        <v>0</v>
      </c>
      <c r="C431" s="10"/>
      <c r="D431" s="120" t="str">
        <f t="shared" si="6"/>
        <v/>
      </c>
    </row>
    <row r="432" spans="1:4" ht="13.5">
      <c r="A432" s="121" t="s">
        <v>310</v>
      </c>
      <c r="B432" s="122">
        <v>43</v>
      </c>
      <c r="C432" s="10">
        <v>130</v>
      </c>
      <c r="D432" s="120">
        <f t="shared" si="6"/>
        <v>302.3</v>
      </c>
    </row>
    <row r="433" spans="1:4" ht="13.5">
      <c r="A433" s="121" t="s">
        <v>311</v>
      </c>
      <c r="B433" s="122">
        <v>0</v>
      </c>
      <c r="C433" s="10"/>
      <c r="D433" s="120" t="str">
        <f t="shared" si="6"/>
        <v/>
      </c>
    </row>
    <row r="434" spans="1:4" ht="13.5">
      <c r="A434" s="121" t="s">
        <v>312</v>
      </c>
      <c r="B434" s="122">
        <v>50</v>
      </c>
      <c r="C434" s="10">
        <v>130</v>
      </c>
      <c r="D434" s="120">
        <f t="shared" si="6"/>
        <v>260</v>
      </c>
    </row>
    <row r="435" spans="1:4" ht="13.5">
      <c r="A435" s="123" t="s">
        <v>313</v>
      </c>
      <c r="B435" s="122">
        <v>0</v>
      </c>
      <c r="C435" s="10">
        <v>100</v>
      </c>
      <c r="D435" s="120" t="str">
        <f t="shared" si="6"/>
        <v/>
      </c>
    </row>
    <row r="436" spans="1:4" ht="13.5">
      <c r="A436" s="123" t="s">
        <v>314</v>
      </c>
      <c r="B436" s="119">
        <v>0</v>
      </c>
      <c r="C436" s="119">
        <f>SUM(C437:C440)</f>
        <v>2</v>
      </c>
      <c r="D436" s="120" t="str">
        <f t="shared" si="6"/>
        <v/>
      </c>
    </row>
    <row r="437" spans="1:4" ht="13.5">
      <c r="A437" s="123" t="s">
        <v>296</v>
      </c>
      <c r="B437" s="122">
        <v>0</v>
      </c>
      <c r="C437" s="10"/>
      <c r="D437" s="120" t="str">
        <f t="shared" si="6"/>
        <v/>
      </c>
    </row>
    <row r="438" spans="1:4" ht="13.5">
      <c r="A438" s="121" t="s">
        <v>315</v>
      </c>
      <c r="B438" s="122">
        <v>0</v>
      </c>
      <c r="C438" s="10">
        <v>2</v>
      </c>
      <c r="D438" s="120" t="str">
        <f t="shared" si="6"/>
        <v/>
      </c>
    </row>
    <row r="439" spans="1:4" ht="13.5">
      <c r="A439" s="121" t="s">
        <v>316</v>
      </c>
      <c r="B439" s="122">
        <v>0</v>
      </c>
      <c r="C439" s="10"/>
      <c r="D439" s="120" t="str">
        <f t="shared" si="6"/>
        <v/>
      </c>
    </row>
    <row r="440" spans="1:4" ht="13.5">
      <c r="A440" s="121" t="s">
        <v>317</v>
      </c>
      <c r="B440" s="122">
        <v>0</v>
      </c>
      <c r="C440" s="10"/>
      <c r="D440" s="120" t="str">
        <f t="shared" si="6"/>
        <v/>
      </c>
    </row>
    <row r="441" spans="1:4" ht="13.5">
      <c r="A441" s="123" t="s">
        <v>318</v>
      </c>
      <c r="B441" s="119">
        <v>0</v>
      </c>
      <c r="C441" s="119">
        <f>SUM(C442:C445)</f>
        <v>0</v>
      </c>
      <c r="D441" s="120" t="str">
        <f t="shared" si="6"/>
        <v/>
      </c>
    </row>
    <row r="442" spans="1:4" ht="13.5">
      <c r="A442" s="123" t="s">
        <v>319</v>
      </c>
      <c r="B442" s="122">
        <v>0</v>
      </c>
      <c r="C442" s="10"/>
      <c r="D442" s="120" t="str">
        <f t="shared" si="6"/>
        <v/>
      </c>
    </row>
    <row r="443" spans="1:4" ht="13.5">
      <c r="A443" s="123" t="s">
        <v>320</v>
      </c>
      <c r="B443" s="122">
        <v>0</v>
      </c>
      <c r="C443" s="10"/>
      <c r="D443" s="120" t="str">
        <f t="shared" si="6"/>
        <v/>
      </c>
    </row>
    <row r="444" spans="1:4" ht="13.5">
      <c r="A444" s="123" t="s">
        <v>1537</v>
      </c>
      <c r="B444" s="122">
        <v>0</v>
      </c>
      <c r="C444" s="10"/>
      <c r="D444" s="120" t="str">
        <f t="shared" si="6"/>
        <v/>
      </c>
    </row>
    <row r="445" spans="1:4" ht="13.5">
      <c r="A445" s="123" t="s">
        <v>1538</v>
      </c>
      <c r="B445" s="122">
        <v>0</v>
      </c>
      <c r="C445" s="10"/>
      <c r="D445" s="120" t="str">
        <f t="shared" si="6"/>
        <v/>
      </c>
    </row>
    <row r="446" spans="1:4" ht="13.5">
      <c r="A446" s="121" t="s">
        <v>321</v>
      </c>
      <c r="B446" s="119">
        <v>25</v>
      </c>
      <c r="C446" s="119">
        <f>SUM(C447:C452)</f>
        <v>15</v>
      </c>
      <c r="D446" s="120">
        <f t="shared" si="6"/>
        <v>60</v>
      </c>
    </row>
    <row r="447" spans="1:4" ht="13.5">
      <c r="A447" s="121" t="s">
        <v>296</v>
      </c>
      <c r="B447" s="122">
        <v>0</v>
      </c>
      <c r="C447" s="10"/>
      <c r="D447" s="120" t="str">
        <f t="shared" si="6"/>
        <v/>
      </c>
    </row>
    <row r="448" spans="1:4" ht="13.5">
      <c r="A448" s="123" t="s">
        <v>322</v>
      </c>
      <c r="B448" s="122">
        <v>25</v>
      </c>
      <c r="C448" s="10">
        <v>10</v>
      </c>
      <c r="D448" s="120">
        <f t="shared" si="6"/>
        <v>40</v>
      </c>
    </row>
    <row r="449" spans="1:4" ht="13.5">
      <c r="A449" s="123" t="s">
        <v>323</v>
      </c>
      <c r="B449" s="122">
        <v>0</v>
      </c>
      <c r="C449" s="10"/>
      <c r="D449" s="120" t="str">
        <f t="shared" si="6"/>
        <v/>
      </c>
    </row>
    <row r="450" spans="1:4" ht="13.5">
      <c r="A450" s="123" t="s">
        <v>324</v>
      </c>
      <c r="B450" s="122">
        <v>0</v>
      </c>
      <c r="C450" s="10"/>
      <c r="D450" s="120" t="str">
        <f t="shared" si="6"/>
        <v/>
      </c>
    </row>
    <row r="451" spans="1:4" ht="13.5">
      <c r="A451" s="121" t="s">
        <v>325</v>
      </c>
      <c r="B451" s="122">
        <v>0</v>
      </c>
      <c r="C451" s="10"/>
      <c r="D451" s="120" t="str">
        <f t="shared" si="6"/>
        <v/>
      </c>
    </row>
    <row r="452" spans="1:4" ht="13.5">
      <c r="A452" s="121" t="s">
        <v>326</v>
      </c>
      <c r="B452" s="122">
        <v>0</v>
      </c>
      <c r="C452" s="10">
        <v>5</v>
      </c>
      <c r="D452" s="120" t="str">
        <f t="shared" si="6"/>
        <v/>
      </c>
    </row>
    <row r="453" spans="1:4" ht="13.5">
      <c r="A453" s="121" t="s">
        <v>327</v>
      </c>
      <c r="B453" s="119">
        <v>0</v>
      </c>
      <c r="C453" s="119">
        <f>SUM(C454:C456)</f>
        <v>0</v>
      </c>
      <c r="D453" s="120" t="str">
        <f t="shared" ref="D453:D516" si="7">IF(B453=0,"",ROUND(C453/B453*100,1))</f>
        <v/>
      </c>
    </row>
    <row r="454" spans="1:4" ht="13.5">
      <c r="A454" s="123" t="s">
        <v>328</v>
      </c>
      <c r="B454" s="122">
        <v>0</v>
      </c>
      <c r="C454" s="10"/>
      <c r="D454" s="120" t="str">
        <f t="shared" si="7"/>
        <v/>
      </c>
    </row>
    <row r="455" spans="1:4" ht="13.5">
      <c r="A455" s="123" t="s">
        <v>329</v>
      </c>
      <c r="B455" s="122">
        <v>0</v>
      </c>
      <c r="C455" s="10"/>
      <c r="D455" s="120" t="str">
        <f t="shared" si="7"/>
        <v/>
      </c>
    </row>
    <row r="456" spans="1:4" ht="13.5">
      <c r="A456" s="123" t="s">
        <v>330</v>
      </c>
      <c r="B456" s="122">
        <v>0</v>
      </c>
      <c r="C456" s="10"/>
      <c r="D456" s="120" t="str">
        <f t="shared" si="7"/>
        <v/>
      </c>
    </row>
    <row r="457" spans="1:4" ht="13.5">
      <c r="A457" s="118" t="s">
        <v>331</v>
      </c>
      <c r="B457" s="119">
        <v>0</v>
      </c>
      <c r="C457" s="119">
        <f>SUM(C458:C459)</f>
        <v>0</v>
      </c>
      <c r="D457" s="120" t="str">
        <f t="shared" si="7"/>
        <v/>
      </c>
    </row>
    <row r="458" spans="1:4" ht="13.5">
      <c r="A458" s="123" t="s">
        <v>332</v>
      </c>
      <c r="B458" s="122">
        <v>0</v>
      </c>
      <c r="C458" s="10"/>
      <c r="D458" s="120" t="str">
        <f t="shared" si="7"/>
        <v/>
      </c>
    </row>
    <row r="459" spans="1:4" ht="13.5">
      <c r="A459" s="123" t="s">
        <v>333</v>
      </c>
      <c r="B459" s="122">
        <v>0</v>
      </c>
      <c r="C459" s="10"/>
      <c r="D459" s="120" t="str">
        <f t="shared" si="7"/>
        <v/>
      </c>
    </row>
    <row r="460" spans="1:4" ht="13.5">
      <c r="A460" s="121" t="s">
        <v>334</v>
      </c>
      <c r="B460" s="119">
        <v>1090</v>
      </c>
      <c r="C460" s="119">
        <f>SUM(C461:C464)</f>
        <v>1208</v>
      </c>
      <c r="D460" s="120">
        <f t="shared" si="7"/>
        <v>110.8</v>
      </c>
    </row>
    <row r="461" spans="1:4" ht="13.5">
      <c r="A461" s="121" t="s">
        <v>335</v>
      </c>
      <c r="B461" s="122">
        <v>969</v>
      </c>
      <c r="C461" s="10">
        <v>1202</v>
      </c>
      <c r="D461" s="120">
        <f t="shared" si="7"/>
        <v>124</v>
      </c>
    </row>
    <row r="462" spans="1:4" ht="13.5">
      <c r="A462" s="123" t="s">
        <v>336</v>
      </c>
      <c r="B462" s="122">
        <v>0</v>
      </c>
      <c r="C462" s="10"/>
      <c r="D462" s="120" t="str">
        <f t="shared" si="7"/>
        <v/>
      </c>
    </row>
    <row r="463" spans="1:4" ht="13.5">
      <c r="A463" s="123" t="s">
        <v>337</v>
      </c>
      <c r="B463" s="122">
        <v>0</v>
      </c>
      <c r="C463" s="10"/>
      <c r="D463" s="120" t="str">
        <f t="shared" si="7"/>
        <v/>
      </c>
    </row>
    <row r="464" spans="1:4" ht="13.5">
      <c r="A464" s="123" t="s">
        <v>338</v>
      </c>
      <c r="B464" s="122">
        <v>121</v>
      </c>
      <c r="C464" s="10">
        <v>6</v>
      </c>
      <c r="D464" s="120">
        <f t="shared" si="7"/>
        <v>5</v>
      </c>
    </row>
    <row r="465" spans="1:4" ht="13.5">
      <c r="A465" s="118" t="s">
        <v>1539</v>
      </c>
      <c r="B465" s="119">
        <v>1833</v>
      </c>
      <c r="C465" s="119">
        <f>SUM(C466,C482,C490,C501,C510,C517,)</f>
        <v>2256</v>
      </c>
      <c r="D465" s="120">
        <f t="shared" si="7"/>
        <v>123.1</v>
      </c>
    </row>
    <row r="466" spans="1:4" ht="13.5">
      <c r="A466" s="118" t="s">
        <v>1540</v>
      </c>
      <c r="B466" s="119">
        <v>846</v>
      </c>
      <c r="C466" s="119">
        <f>SUM(C467:C481)</f>
        <v>585</v>
      </c>
      <c r="D466" s="120">
        <f t="shared" si="7"/>
        <v>69.099999999999994</v>
      </c>
    </row>
    <row r="467" spans="1:4" ht="13.5">
      <c r="A467" s="118" t="s">
        <v>81</v>
      </c>
      <c r="B467" s="129">
        <v>237</v>
      </c>
      <c r="C467" s="10">
        <v>25</v>
      </c>
      <c r="D467" s="120">
        <f t="shared" si="7"/>
        <v>10.5</v>
      </c>
    </row>
    <row r="468" spans="1:4" ht="13.5">
      <c r="A468" s="118" t="s">
        <v>82</v>
      </c>
      <c r="B468" s="129">
        <v>29</v>
      </c>
      <c r="C468" s="10">
        <v>35</v>
      </c>
      <c r="D468" s="120">
        <f t="shared" si="7"/>
        <v>120.7</v>
      </c>
    </row>
    <row r="469" spans="1:4" ht="13.5">
      <c r="A469" s="118" t="s">
        <v>83</v>
      </c>
      <c r="B469" s="129">
        <v>62</v>
      </c>
      <c r="C469" s="10">
        <v>304</v>
      </c>
      <c r="D469" s="120">
        <f t="shared" si="7"/>
        <v>490.3</v>
      </c>
    </row>
    <row r="470" spans="1:4" ht="13.5">
      <c r="A470" s="118" t="s">
        <v>339</v>
      </c>
      <c r="B470" s="122">
        <v>9</v>
      </c>
      <c r="C470" s="10">
        <v>9</v>
      </c>
      <c r="D470" s="120">
        <f t="shared" si="7"/>
        <v>100</v>
      </c>
    </row>
    <row r="471" spans="1:4" ht="13.5">
      <c r="A471" s="118" t="s">
        <v>340</v>
      </c>
      <c r="B471" s="122">
        <v>0</v>
      </c>
      <c r="C471" s="10"/>
      <c r="D471" s="120" t="str">
        <f t="shared" si="7"/>
        <v/>
      </c>
    </row>
    <row r="472" spans="1:4" ht="13.5">
      <c r="A472" s="118" t="s">
        <v>341</v>
      </c>
      <c r="B472" s="122">
        <v>71</v>
      </c>
      <c r="C472" s="10">
        <v>57</v>
      </c>
      <c r="D472" s="120">
        <f t="shared" si="7"/>
        <v>80.3</v>
      </c>
    </row>
    <row r="473" spans="1:4" ht="13.5">
      <c r="A473" s="118" t="s">
        <v>342</v>
      </c>
      <c r="B473" s="122">
        <v>0</v>
      </c>
      <c r="C473" s="10">
        <v>2</v>
      </c>
      <c r="D473" s="120" t="str">
        <f t="shared" si="7"/>
        <v/>
      </c>
    </row>
    <row r="474" spans="1:4" ht="13.5">
      <c r="A474" s="118" t="s">
        <v>343</v>
      </c>
      <c r="B474" s="122">
        <v>0</v>
      </c>
      <c r="C474" s="10"/>
      <c r="D474" s="120" t="str">
        <f t="shared" si="7"/>
        <v/>
      </c>
    </row>
    <row r="475" spans="1:4" ht="13.5">
      <c r="A475" s="118" t="s">
        <v>344</v>
      </c>
      <c r="B475" s="122">
        <v>0</v>
      </c>
      <c r="C475" s="10">
        <v>10</v>
      </c>
      <c r="D475" s="120" t="str">
        <f t="shared" si="7"/>
        <v/>
      </c>
    </row>
    <row r="476" spans="1:4" ht="13.5">
      <c r="A476" s="118" t="s">
        <v>1541</v>
      </c>
      <c r="B476" s="122">
        <v>0</v>
      </c>
      <c r="C476" s="10"/>
      <c r="D476" s="120" t="str">
        <f t="shared" si="7"/>
        <v/>
      </c>
    </row>
    <row r="477" spans="1:4" ht="13.5">
      <c r="A477" s="118" t="s">
        <v>345</v>
      </c>
      <c r="B477" s="122">
        <v>60</v>
      </c>
      <c r="C477" s="10"/>
      <c r="D477" s="120">
        <f t="shared" si="7"/>
        <v>0</v>
      </c>
    </row>
    <row r="478" spans="1:4" ht="13.5">
      <c r="A478" s="118" t="s">
        <v>1542</v>
      </c>
      <c r="B478" s="122">
        <v>17</v>
      </c>
      <c r="C478" s="10">
        <v>11</v>
      </c>
      <c r="D478" s="120">
        <f t="shared" si="7"/>
        <v>64.7</v>
      </c>
    </row>
    <row r="479" spans="1:4" ht="13.5">
      <c r="A479" s="133" t="s">
        <v>1543</v>
      </c>
      <c r="B479" s="129">
        <v>0</v>
      </c>
      <c r="C479" s="10"/>
      <c r="D479" s="120" t="str">
        <f t="shared" si="7"/>
        <v/>
      </c>
    </row>
    <row r="480" spans="1:4" ht="13.5">
      <c r="A480" s="118" t="s">
        <v>1544</v>
      </c>
      <c r="B480" s="129">
        <v>0</v>
      </c>
      <c r="C480" s="10"/>
      <c r="D480" s="120" t="str">
        <f t="shared" si="7"/>
        <v/>
      </c>
    </row>
    <row r="481" spans="1:4" ht="13.5">
      <c r="A481" s="118" t="s">
        <v>1545</v>
      </c>
      <c r="B481" s="129">
        <v>361</v>
      </c>
      <c r="C481" s="10">
        <v>132</v>
      </c>
      <c r="D481" s="120">
        <f t="shared" si="7"/>
        <v>36.6</v>
      </c>
    </row>
    <row r="482" spans="1:4" ht="13.5">
      <c r="A482" s="118" t="s">
        <v>346</v>
      </c>
      <c r="B482" s="119">
        <v>77</v>
      </c>
      <c r="C482" s="119">
        <f>SUM(C483:C489)</f>
        <v>624</v>
      </c>
      <c r="D482" s="120">
        <f t="shared" si="7"/>
        <v>810.4</v>
      </c>
    </row>
    <row r="483" spans="1:4" ht="13.5">
      <c r="A483" s="118" t="s">
        <v>81</v>
      </c>
      <c r="B483" s="122">
        <v>0</v>
      </c>
      <c r="C483" s="10"/>
      <c r="D483" s="120" t="str">
        <f t="shared" si="7"/>
        <v/>
      </c>
    </row>
    <row r="484" spans="1:4" ht="13.5">
      <c r="A484" s="118" t="s">
        <v>82</v>
      </c>
      <c r="B484" s="122">
        <v>0</v>
      </c>
      <c r="C484" s="10"/>
      <c r="D484" s="120" t="str">
        <f t="shared" si="7"/>
        <v/>
      </c>
    </row>
    <row r="485" spans="1:4" ht="13.5">
      <c r="A485" s="118" t="s">
        <v>83</v>
      </c>
      <c r="B485" s="122">
        <v>56</v>
      </c>
      <c r="C485" s="10">
        <v>55</v>
      </c>
      <c r="D485" s="120">
        <f t="shared" si="7"/>
        <v>98.2</v>
      </c>
    </row>
    <row r="486" spans="1:4" ht="13.5">
      <c r="A486" s="118" t="s">
        <v>347</v>
      </c>
      <c r="B486" s="122">
        <v>0</v>
      </c>
      <c r="C486" s="10">
        <v>537</v>
      </c>
      <c r="D486" s="120" t="str">
        <f t="shared" si="7"/>
        <v/>
      </c>
    </row>
    <row r="487" spans="1:4" ht="13.5">
      <c r="A487" s="118" t="s">
        <v>348</v>
      </c>
      <c r="B487" s="122">
        <v>19</v>
      </c>
      <c r="C487" s="10">
        <v>32</v>
      </c>
      <c r="D487" s="120">
        <f t="shared" si="7"/>
        <v>168.4</v>
      </c>
    </row>
    <row r="488" spans="1:4" ht="13.5">
      <c r="A488" s="118" t="s">
        <v>349</v>
      </c>
      <c r="B488" s="122">
        <v>0</v>
      </c>
      <c r="C488" s="10"/>
      <c r="D488" s="120" t="str">
        <f t="shared" si="7"/>
        <v/>
      </c>
    </row>
    <row r="489" spans="1:4" ht="13.5">
      <c r="A489" s="118" t="s">
        <v>350</v>
      </c>
      <c r="B489" s="122">
        <v>2</v>
      </c>
      <c r="C489" s="10"/>
      <c r="D489" s="120">
        <f t="shared" si="7"/>
        <v>0</v>
      </c>
    </row>
    <row r="490" spans="1:4" ht="13.5">
      <c r="A490" s="118" t="s">
        <v>351</v>
      </c>
      <c r="B490" s="119">
        <v>51</v>
      </c>
      <c r="C490" s="119">
        <f>SUM(C491:C500)</f>
        <v>2</v>
      </c>
      <c r="D490" s="120">
        <f t="shared" si="7"/>
        <v>3.9</v>
      </c>
    </row>
    <row r="491" spans="1:4" ht="13.5">
      <c r="A491" s="118" t="s">
        <v>81</v>
      </c>
      <c r="B491" s="122">
        <v>0</v>
      </c>
      <c r="C491" s="10"/>
      <c r="D491" s="120" t="str">
        <f t="shared" si="7"/>
        <v/>
      </c>
    </row>
    <row r="492" spans="1:4" ht="13.5">
      <c r="A492" s="118" t="s">
        <v>82</v>
      </c>
      <c r="B492" s="122">
        <v>0</v>
      </c>
      <c r="C492" s="10"/>
      <c r="D492" s="120" t="str">
        <f t="shared" si="7"/>
        <v/>
      </c>
    </row>
    <row r="493" spans="1:4" ht="13.5">
      <c r="A493" s="118" t="s">
        <v>83</v>
      </c>
      <c r="B493" s="122">
        <v>0</v>
      </c>
      <c r="C493" s="10"/>
      <c r="D493" s="120" t="str">
        <f t="shared" si="7"/>
        <v/>
      </c>
    </row>
    <row r="494" spans="1:4" ht="13.5">
      <c r="A494" s="118" t="s">
        <v>352</v>
      </c>
      <c r="B494" s="122">
        <v>0</v>
      </c>
      <c r="C494" s="10"/>
      <c r="D494" s="120" t="str">
        <f t="shared" si="7"/>
        <v/>
      </c>
    </row>
    <row r="495" spans="1:4" ht="13.5">
      <c r="A495" s="118" t="s">
        <v>353</v>
      </c>
      <c r="B495" s="122">
        <v>0</v>
      </c>
      <c r="C495" s="10"/>
      <c r="D495" s="120" t="str">
        <f t="shared" si="7"/>
        <v/>
      </c>
    </row>
    <row r="496" spans="1:4" ht="13.5">
      <c r="A496" s="118" t="s">
        <v>354</v>
      </c>
      <c r="B496" s="122">
        <v>0</v>
      </c>
      <c r="C496" s="10"/>
      <c r="D496" s="120" t="str">
        <f t="shared" si="7"/>
        <v/>
      </c>
    </row>
    <row r="497" spans="1:4" ht="13.5">
      <c r="A497" s="118" t="s">
        <v>355</v>
      </c>
      <c r="B497" s="122">
        <v>0</v>
      </c>
      <c r="C497" s="10"/>
      <c r="D497" s="120" t="str">
        <f t="shared" si="7"/>
        <v/>
      </c>
    </row>
    <row r="498" spans="1:4" ht="13.5">
      <c r="A498" s="118" t="s">
        <v>356</v>
      </c>
      <c r="B498" s="122">
        <v>51</v>
      </c>
      <c r="C498" s="10">
        <v>2</v>
      </c>
      <c r="D498" s="120">
        <f t="shared" si="7"/>
        <v>3.9</v>
      </c>
    </row>
    <row r="499" spans="1:4" ht="13.5">
      <c r="A499" s="118" t="s">
        <v>357</v>
      </c>
      <c r="B499" s="122">
        <v>0</v>
      </c>
      <c r="C499" s="10"/>
      <c r="D499" s="120" t="str">
        <f t="shared" si="7"/>
        <v/>
      </c>
    </row>
    <row r="500" spans="1:4" ht="13.5">
      <c r="A500" s="118" t="s">
        <v>358</v>
      </c>
      <c r="B500" s="122">
        <v>0</v>
      </c>
      <c r="C500" s="10"/>
      <c r="D500" s="120" t="str">
        <f t="shared" si="7"/>
        <v/>
      </c>
    </row>
    <row r="501" spans="1:4" ht="13.5">
      <c r="A501" s="118" t="s">
        <v>1546</v>
      </c>
      <c r="B501" s="119">
        <v>856</v>
      </c>
      <c r="C501" s="119">
        <f>SUM(C502:C509)</f>
        <v>31</v>
      </c>
      <c r="D501" s="120">
        <f t="shared" si="7"/>
        <v>3.6</v>
      </c>
    </row>
    <row r="502" spans="1:4" ht="13.5">
      <c r="A502" s="133" t="s">
        <v>1486</v>
      </c>
      <c r="B502" s="129">
        <v>547</v>
      </c>
      <c r="C502" s="10"/>
      <c r="D502" s="120">
        <f t="shared" si="7"/>
        <v>0</v>
      </c>
    </row>
    <row r="503" spans="1:4" ht="13.5">
      <c r="A503" s="133" t="s">
        <v>1547</v>
      </c>
      <c r="B503" s="129">
        <v>0</v>
      </c>
      <c r="C503" s="10"/>
      <c r="D503" s="120" t="str">
        <f t="shared" si="7"/>
        <v/>
      </c>
    </row>
    <row r="504" spans="1:4" ht="13.5">
      <c r="A504" s="133" t="s">
        <v>1505</v>
      </c>
      <c r="B504" s="129">
        <v>61</v>
      </c>
      <c r="C504" s="10"/>
      <c r="D504" s="120">
        <f t="shared" si="7"/>
        <v>0</v>
      </c>
    </row>
    <row r="505" spans="1:4" ht="13.5">
      <c r="A505" s="133" t="s">
        <v>1548</v>
      </c>
      <c r="B505" s="129">
        <v>0</v>
      </c>
      <c r="C505" s="10"/>
      <c r="D505" s="120" t="str">
        <f t="shared" si="7"/>
        <v/>
      </c>
    </row>
    <row r="506" spans="1:4" ht="13.5">
      <c r="A506" s="133" t="s">
        <v>1549</v>
      </c>
      <c r="B506" s="129">
        <v>0</v>
      </c>
      <c r="C506" s="10"/>
      <c r="D506" s="120" t="str">
        <f t="shared" si="7"/>
        <v/>
      </c>
    </row>
    <row r="507" spans="1:4" ht="13.5">
      <c r="A507" s="133" t="s">
        <v>1550</v>
      </c>
      <c r="B507" s="129">
        <v>0</v>
      </c>
      <c r="C507" s="10"/>
      <c r="D507" s="120" t="str">
        <f t="shared" si="7"/>
        <v/>
      </c>
    </row>
    <row r="508" spans="1:4" ht="13.5">
      <c r="A508" s="133" t="s">
        <v>1551</v>
      </c>
      <c r="B508" s="129">
        <v>0</v>
      </c>
      <c r="C508" s="10"/>
      <c r="D508" s="120" t="str">
        <f t="shared" si="7"/>
        <v/>
      </c>
    </row>
    <row r="509" spans="1:4" ht="13.5">
      <c r="A509" s="133" t="s">
        <v>1552</v>
      </c>
      <c r="B509" s="129">
        <v>248</v>
      </c>
      <c r="C509" s="10">
        <v>31</v>
      </c>
      <c r="D509" s="120">
        <f t="shared" si="7"/>
        <v>12.5</v>
      </c>
    </row>
    <row r="510" spans="1:4" ht="13.5">
      <c r="A510" s="133" t="s">
        <v>1553</v>
      </c>
      <c r="B510" s="119">
        <v>0</v>
      </c>
      <c r="C510" s="119">
        <f>SUM(C511:C516)</f>
        <v>848</v>
      </c>
      <c r="D510" s="120" t="str">
        <f t="shared" si="7"/>
        <v/>
      </c>
    </row>
    <row r="511" spans="1:4" ht="13.5">
      <c r="A511" s="133" t="s">
        <v>81</v>
      </c>
      <c r="B511" s="10"/>
      <c r="C511" s="10">
        <v>56</v>
      </c>
      <c r="D511" s="120" t="str">
        <f t="shared" si="7"/>
        <v/>
      </c>
    </row>
    <row r="512" spans="1:4" ht="13.5">
      <c r="A512" s="133" t="s">
        <v>82</v>
      </c>
      <c r="B512" s="10"/>
      <c r="C512" s="10"/>
      <c r="D512" s="120" t="str">
        <f t="shared" si="7"/>
        <v/>
      </c>
    </row>
    <row r="513" spans="1:4" ht="13.5">
      <c r="A513" s="133" t="s">
        <v>83</v>
      </c>
      <c r="B513" s="10"/>
      <c r="C513" s="10">
        <v>534</v>
      </c>
      <c r="D513" s="120" t="str">
        <f t="shared" si="7"/>
        <v/>
      </c>
    </row>
    <row r="514" spans="1:4" ht="13.5">
      <c r="A514" s="133" t="s">
        <v>359</v>
      </c>
      <c r="B514" s="129">
        <v>0</v>
      </c>
      <c r="C514" s="10"/>
      <c r="D514" s="120" t="str">
        <f t="shared" si="7"/>
        <v/>
      </c>
    </row>
    <row r="515" spans="1:4" ht="13.5">
      <c r="A515" s="133" t="s">
        <v>360</v>
      </c>
      <c r="B515" s="129">
        <v>0</v>
      </c>
      <c r="C515" s="10"/>
      <c r="D515" s="120" t="str">
        <f t="shared" si="7"/>
        <v/>
      </c>
    </row>
    <row r="516" spans="1:4" ht="13.5">
      <c r="A516" s="133" t="s">
        <v>1554</v>
      </c>
      <c r="B516" s="10"/>
      <c r="C516" s="10">
        <v>258</v>
      </c>
      <c r="D516" s="120" t="str">
        <f t="shared" si="7"/>
        <v/>
      </c>
    </row>
    <row r="517" spans="1:4" ht="13.5">
      <c r="A517" s="118" t="s">
        <v>361</v>
      </c>
      <c r="B517" s="119">
        <v>3</v>
      </c>
      <c r="C517" s="119">
        <f>SUM(C518:C520)</f>
        <v>166</v>
      </c>
      <c r="D517" s="120">
        <f t="shared" ref="D517:D580" si="8">IF(B517=0,"",ROUND(C517/B517*100,1))</f>
        <v>5533.3</v>
      </c>
    </row>
    <row r="518" spans="1:4" ht="13.5">
      <c r="A518" s="118" t="s">
        <v>362</v>
      </c>
      <c r="B518" s="122">
        <v>0</v>
      </c>
      <c r="C518" s="10"/>
      <c r="D518" s="120" t="str">
        <f t="shared" si="8"/>
        <v/>
      </c>
    </row>
    <row r="519" spans="1:4" ht="13.5">
      <c r="A519" s="118" t="s">
        <v>363</v>
      </c>
      <c r="B519" s="122">
        <v>0</v>
      </c>
      <c r="C519" s="10"/>
      <c r="D519" s="120" t="str">
        <f t="shared" si="8"/>
        <v/>
      </c>
    </row>
    <row r="520" spans="1:4" ht="13.5">
      <c r="A520" s="118" t="s">
        <v>364</v>
      </c>
      <c r="B520" s="122">
        <v>3</v>
      </c>
      <c r="C520" s="10">
        <v>166</v>
      </c>
      <c r="D520" s="120">
        <f t="shared" si="8"/>
        <v>5533.3</v>
      </c>
    </row>
    <row r="521" spans="1:4" ht="13.5">
      <c r="A521" s="118" t="s">
        <v>365</v>
      </c>
      <c r="B521" s="119">
        <v>34686</v>
      </c>
      <c r="C521" s="119">
        <f>SUM(C522,C536,C544,C546,C555,C559,C569,C577,C584,C591,C600,C605,C608,C611,C614,C617,C620,C624,C629,C637,)</f>
        <v>44985</v>
      </c>
      <c r="D521" s="120">
        <f t="shared" si="8"/>
        <v>129.69999999999999</v>
      </c>
    </row>
    <row r="522" spans="1:4" ht="13.5">
      <c r="A522" s="118" t="s">
        <v>366</v>
      </c>
      <c r="B522" s="119">
        <v>889</v>
      </c>
      <c r="C522" s="119">
        <f>SUM(C523:C535)</f>
        <v>1643</v>
      </c>
      <c r="D522" s="120">
        <f t="shared" si="8"/>
        <v>184.8</v>
      </c>
    </row>
    <row r="523" spans="1:4" ht="13.5">
      <c r="A523" s="118" t="s">
        <v>81</v>
      </c>
      <c r="B523" s="122">
        <v>261</v>
      </c>
      <c r="C523" s="10">
        <v>309</v>
      </c>
      <c r="D523" s="120">
        <f t="shared" si="8"/>
        <v>118.4</v>
      </c>
    </row>
    <row r="524" spans="1:4" ht="13.5">
      <c r="A524" s="118" t="s">
        <v>82</v>
      </c>
      <c r="B524" s="122">
        <v>30</v>
      </c>
      <c r="C524" s="10">
        <v>35</v>
      </c>
      <c r="D524" s="120">
        <f t="shared" si="8"/>
        <v>116.7</v>
      </c>
    </row>
    <row r="525" spans="1:4" ht="13.5">
      <c r="A525" s="118" t="s">
        <v>83</v>
      </c>
      <c r="B525" s="122">
        <v>109</v>
      </c>
      <c r="C525" s="10">
        <v>168</v>
      </c>
      <c r="D525" s="120">
        <f t="shared" si="8"/>
        <v>154.1</v>
      </c>
    </row>
    <row r="526" spans="1:4" ht="13.5">
      <c r="A526" s="118" t="s">
        <v>367</v>
      </c>
      <c r="B526" s="122">
        <v>0</v>
      </c>
      <c r="C526" s="10"/>
      <c r="D526" s="120" t="str">
        <f t="shared" si="8"/>
        <v/>
      </c>
    </row>
    <row r="527" spans="1:4" ht="13.5">
      <c r="A527" s="118" t="s">
        <v>368</v>
      </c>
      <c r="B527" s="122">
        <v>10</v>
      </c>
      <c r="C527" s="10"/>
      <c r="D527" s="120">
        <f t="shared" si="8"/>
        <v>0</v>
      </c>
    </row>
    <row r="528" spans="1:4" ht="13.5">
      <c r="A528" s="118" t="s">
        <v>369</v>
      </c>
      <c r="B528" s="122">
        <v>0</v>
      </c>
      <c r="C528" s="10"/>
      <c r="D528" s="120" t="str">
        <f t="shared" si="8"/>
        <v/>
      </c>
    </row>
    <row r="529" spans="1:4" ht="13.5">
      <c r="A529" s="118" t="s">
        <v>370</v>
      </c>
      <c r="B529" s="122">
        <v>0</v>
      </c>
      <c r="C529" s="10"/>
      <c r="D529" s="120" t="str">
        <f t="shared" si="8"/>
        <v/>
      </c>
    </row>
    <row r="530" spans="1:4" ht="13.5">
      <c r="A530" s="118" t="s">
        <v>122</v>
      </c>
      <c r="B530" s="122">
        <v>0</v>
      </c>
      <c r="C530" s="10"/>
      <c r="D530" s="120" t="str">
        <f t="shared" si="8"/>
        <v/>
      </c>
    </row>
    <row r="531" spans="1:4" ht="13.5">
      <c r="A531" s="118" t="s">
        <v>371</v>
      </c>
      <c r="B531" s="134">
        <v>434</v>
      </c>
      <c r="C531" s="10">
        <v>1073</v>
      </c>
      <c r="D531" s="120">
        <f t="shared" si="8"/>
        <v>247.2</v>
      </c>
    </row>
    <row r="532" spans="1:4" ht="13.5">
      <c r="A532" s="118" t="s">
        <v>372</v>
      </c>
      <c r="B532" s="122">
        <v>0</v>
      </c>
      <c r="C532" s="10"/>
      <c r="D532" s="120" t="str">
        <f t="shared" si="8"/>
        <v/>
      </c>
    </row>
    <row r="533" spans="1:4" ht="13.5">
      <c r="A533" s="118" t="s">
        <v>373</v>
      </c>
      <c r="B533" s="122">
        <v>0</v>
      </c>
      <c r="C533" s="10"/>
      <c r="D533" s="120" t="str">
        <f t="shared" si="8"/>
        <v/>
      </c>
    </row>
    <row r="534" spans="1:4" ht="13.5">
      <c r="A534" s="118" t="s">
        <v>374</v>
      </c>
      <c r="B534" s="122">
        <v>45</v>
      </c>
      <c r="C534" s="10"/>
      <c r="D534" s="120">
        <f t="shared" si="8"/>
        <v>0</v>
      </c>
    </row>
    <row r="535" spans="1:4" ht="13.5">
      <c r="A535" s="118" t="s">
        <v>375</v>
      </c>
      <c r="B535" s="122">
        <v>0</v>
      </c>
      <c r="C535" s="10">
        <v>58</v>
      </c>
      <c r="D535" s="120" t="str">
        <f t="shared" si="8"/>
        <v/>
      </c>
    </row>
    <row r="536" spans="1:4" ht="13.5">
      <c r="A536" s="118" t="s">
        <v>376</v>
      </c>
      <c r="B536" s="119">
        <v>512</v>
      </c>
      <c r="C536" s="119">
        <f>SUM(C537:C543)</f>
        <v>514</v>
      </c>
      <c r="D536" s="120">
        <f t="shared" si="8"/>
        <v>100.4</v>
      </c>
    </row>
    <row r="537" spans="1:4" ht="13.5">
      <c r="A537" s="118" t="s">
        <v>81</v>
      </c>
      <c r="B537" s="122">
        <v>172</v>
      </c>
      <c r="C537" s="10">
        <v>121</v>
      </c>
      <c r="D537" s="120">
        <f t="shared" si="8"/>
        <v>70.3</v>
      </c>
    </row>
    <row r="538" spans="1:4" ht="13.5">
      <c r="A538" s="118" t="s">
        <v>82</v>
      </c>
      <c r="B538" s="122">
        <v>0</v>
      </c>
      <c r="C538" s="10"/>
      <c r="D538" s="120" t="str">
        <f t="shared" si="8"/>
        <v/>
      </c>
    </row>
    <row r="539" spans="1:4" ht="13.5">
      <c r="A539" s="118" t="s">
        <v>83</v>
      </c>
      <c r="B539" s="122">
        <v>155</v>
      </c>
      <c r="C539" s="10">
        <v>179</v>
      </c>
      <c r="D539" s="120">
        <f t="shared" si="8"/>
        <v>115.5</v>
      </c>
    </row>
    <row r="540" spans="1:4" ht="13.5">
      <c r="A540" s="118" t="s">
        <v>377</v>
      </c>
      <c r="B540" s="122">
        <v>0</v>
      </c>
      <c r="C540" s="10"/>
      <c r="D540" s="120" t="str">
        <f t="shared" si="8"/>
        <v/>
      </c>
    </row>
    <row r="541" spans="1:4" ht="13.5">
      <c r="A541" s="118" t="s">
        <v>378</v>
      </c>
      <c r="B541" s="122">
        <v>5</v>
      </c>
      <c r="C541" s="10"/>
      <c r="D541" s="120">
        <f t="shared" si="8"/>
        <v>0</v>
      </c>
    </row>
    <row r="542" spans="1:4" ht="13.5">
      <c r="A542" s="118" t="s">
        <v>379</v>
      </c>
      <c r="B542" s="122">
        <v>20</v>
      </c>
      <c r="C542" s="10"/>
      <c r="D542" s="120">
        <f t="shared" si="8"/>
        <v>0</v>
      </c>
    </row>
    <row r="543" spans="1:4" ht="13.5">
      <c r="A543" s="118" t="s">
        <v>380</v>
      </c>
      <c r="B543" s="122">
        <v>160</v>
      </c>
      <c r="C543" s="10">
        <v>214</v>
      </c>
      <c r="D543" s="120">
        <f t="shared" si="8"/>
        <v>133.80000000000001</v>
      </c>
    </row>
    <row r="544" spans="1:4" ht="13.5">
      <c r="A544" s="118" t="s">
        <v>381</v>
      </c>
      <c r="B544" s="119">
        <v>0</v>
      </c>
      <c r="C544" s="119">
        <f>SUM(C545)</f>
        <v>0</v>
      </c>
      <c r="D544" s="120" t="str">
        <f t="shared" si="8"/>
        <v/>
      </c>
    </row>
    <row r="545" spans="1:4" ht="13.5">
      <c r="A545" s="118" t="s">
        <v>382</v>
      </c>
      <c r="B545" s="122">
        <v>0</v>
      </c>
      <c r="C545" s="10"/>
      <c r="D545" s="120" t="str">
        <f t="shared" si="8"/>
        <v/>
      </c>
    </row>
    <row r="546" spans="1:4" ht="13.5">
      <c r="A546" s="118" t="s">
        <v>383</v>
      </c>
      <c r="B546" s="119">
        <v>12393</v>
      </c>
      <c r="C546" s="119">
        <f>SUM(C547:C554)</f>
        <v>21091</v>
      </c>
      <c r="D546" s="120">
        <f t="shared" si="8"/>
        <v>170.2</v>
      </c>
    </row>
    <row r="547" spans="1:4" ht="13.5">
      <c r="A547" s="118" t="s">
        <v>384</v>
      </c>
      <c r="B547" s="122">
        <v>0</v>
      </c>
      <c r="C547" s="10"/>
      <c r="D547" s="120" t="str">
        <f t="shared" si="8"/>
        <v/>
      </c>
    </row>
    <row r="548" spans="1:4" ht="13.5">
      <c r="A548" s="118" t="s">
        <v>385</v>
      </c>
      <c r="B548" s="122">
        <v>0</v>
      </c>
      <c r="C548" s="10">
        <v>13</v>
      </c>
      <c r="D548" s="120" t="str">
        <f t="shared" si="8"/>
        <v/>
      </c>
    </row>
    <row r="549" spans="1:4" ht="13.5">
      <c r="A549" s="118" t="s">
        <v>386</v>
      </c>
      <c r="B549" s="122">
        <v>0</v>
      </c>
      <c r="C549" s="10"/>
      <c r="D549" s="120" t="str">
        <f t="shared" si="8"/>
        <v/>
      </c>
    </row>
    <row r="550" spans="1:4" ht="13.5">
      <c r="A550" s="118" t="s">
        <v>387</v>
      </c>
      <c r="B550" s="122">
        <v>0</v>
      </c>
      <c r="C550" s="10"/>
      <c r="D550" s="120" t="str">
        <f t="shared" si="8"/>
        <v/>
      </c>
    </row>
    <row r="551" spans="1:4" ht="13.5">
      <c r="A551" s="118" t="s">
        <v>388</v>
      </c>
      <c r="B551" s="122">
        <v>7768</v>
      </c>
      <c r="C551" s="10">
        <v>12071</v>
      </c>
      <c r="D551" s="120">
        <f t="shared" si="8"/>
        <v>155.4</v>
      </c>
    </row>
    <row r="552" spans="1:4" ht="13.5">
      <c r="A552" s="118" t="s">
        <v>389</v>
      </c>
      <c r="B552" s="122">
        <v>0</v>
      </c>
      <c r="C552" s="10">
        <v>2511</v>
      </c>
      <c r="D552" s="120" t="str">
        <f t="shared" si="8"/>
        <v/>
      </c>
    </row>
    <row r="553" spans="1:4" ht="13.5">
      <c r="A553" s="118" t="s">
        <v>390</v>
      </c>
      <c r="B553" s="122">
        <v>4625</v>
      </c>
      <c r="C553" s="10">
        <v>6496</v>
      </c>
      <c r="D553" s="120">
        <f t="shared" si="8"/>
        <v>140.5</v>
      </c>
    </row>
    <row r="554" spans="1:4" ht="13.5">
      <c r="A554" s="118" t="s">
        <v>391</v>
      </c>
      <c r="B554" s="122">
        <v>0</v>
      </c>
      <c r="C554" s="10"/>
      <c r="D554" s="120" t="str">
        <f t="shared" si="8"/>
        <v/>
      </c>
    </row>
    <row r="555" spans="1:4" ht="13.5">
      <c r="A555" s="118" t="s">
        <v>392</v>
      </c>
      <c r="B555" s="119">
        <v>0</v>
      </c>
      <c r="C555" s="119">
        <f>SUM(C556:C558)</f>
        <v>0</v>
      </c>
      <c r="D555" s="120" t="str">
        <f t="shared" si="8"/>
        <v/>
      </c>
    </row>
    <row r="556" spans="1:4" ht="13.5">
      <c r="A556" s="118" t="s">
        <v>393</v>
      </c>
      <c r="B556" s="122">
        <v>0</v>
      </c>
      <c r="C556" s="10"/>
      <c r="D556" s="120" t="str">
        <f t="shared" si="8"/>
        <v/>
      </c>
    </row>
    <row r="557" spans="1:4" ht="13.5">
      <c r="A557" s="118" t="s">
        <v>394</v>
      </c>
      <c r="B557" s="122">
        <v>0</v>
      </c>
      <c r="C557" s="10"/>
      <c r="D557" s="120" t="str">
        <f t="shared" si="8"/>
        <v/>
      </c>
    </row>
    <row r="558" spans="1:4" ht="13.5">
      <c r="A558" s="118" t="s">
        <v>395</v>
      </c>
      <c r="B558" s="122">
        <v>0</v>
      </c>
      <c r="C558" s="10"/>
      <c r="D558" s="120" t="str">
        <f t="shared" si="8"/>
        <v/>
      </c>
    </row>
    <row r="559" spans="1:4" ht="13.5">
      <c r="A559" s="118" t="s">
        <v>396</v>
      </c>
      <c r="B559" s="119">
        <v>92</v>
      </c>
      <c r="C559" s="119">
        <f>SUM(C560:C568)</f>
        <v>315</v>
      </c>
      <c r="D559" s="120">
        <f t="shared" si="8"/>
        <v>342.4</v>
      </c>
    </row>
    <row r="560" spans="1:4" ht="13.5">
      <c r="A560" s="118" t="s">
        <v>397</v>
      </c>
      <c r="B560" s="122">
        <v>0</v>
      </c>
      <c r="C560" s="10"/>
      <c r="D560" s="120" t="str">
        <f t="shared" si="8"/>
        <v/>
      </c>
    </row>
    <row r="561" spans="1:4" ht="13.5">
      <c r="A561" s="118" t="s">
        <v>398</v>
      </c>
      <c r="B561" s="122">
        <v>0</v>
      </c>
      <c r="C561" s="10"/>
      <c r="D561" s="120" t="str">
        <f t="shared" si="8"/>
        <v/>
      </c>
    </row>
    <row r="562" spans="1:4" ht="13.5">
      <c r="A562" s="118" t="s">
        <v>399</v>
      </c>
      <c r="B562" s="122">
        <v>0</v>
      </c>
      <c r="C562" s="10"/>
      <c r="D562" s="120" t="str">
        <f t="shared" si="8"/>
        <v/>
      </c>
    </row>
    <row r="563" spans="1:4" ht="13.5">
      <c r="A563" s="118" t="s">
        <v>400</v>
      </c>
      <c r="B563" s="122">
        <v>0</v>
      </c>
      <c r="C563" s="10"/>
      <c r="D563" s="120" t="str">
        <f t="shared" si="8"/>
        <v/>
      </c>
    </row>
    <row r="564" spans="1:4" ht="13.5">
      <c r="A564" s="118" t="s">
        <v>401</v>
      </c>
      <c r="B564" s="122">
        <v>0</v>
      </c>
      <c r="C564" s="10"/>
      <c r="D564" s="120" t="str">
        <f t="shared" si="8"/>
        <v/>
      </c>
    </row>
    <row r="565" spans="1:4" ht="13.5">
      <c r="A565" s="118" t="s">
        <v>402</v>
      </c>
      <c r="B565" s="122">
        <v>0</v>
      </c>
      <c r="C565" s="10"/>
      <c r="D565" s="120" t="str">
        <f t="shared" si="8"/>
        <v/>
      </c>
    </row>
    <row r="566" spans="1:4" ht="13.5">
      <c r="A566" s="118" t="s">
        <v>403</v>
      </c>
      <c r="B566" s="122">
        <v>0</v>
      </c>
      <c r="C566" s="10"/>
      <c r="D566" s="120" t="str">
        <f t="shared" si="8"/>
        <v/>
      </c>
    </row>
    <row r="567" spans="1:4" ht="13.5">
      <c r="A567" s="118" t="s">
        <v>404</v>
      </c>
      <c r="B567" s="122">
        <v>0</v>
      </c>
      <c r="C567" s="10"/>
      <c r="D567" s="120" t="str">
        <f t="shared" si="8"/>
        <v/>
      </c>
    </row>
    <row r="568" spans="1:4" ht="13.5">
      <c r="A568" s="118" t="s">
        <v>405</v>
      </c>
      <c r="B568" s="122">
        <v>92</v>
      </c>
      <c r="C568" s="10">
        <v>315</v>
      </c>
      <c r="D568" s="120">
        <f t="shared" si="8"/>
        <v>342.4</v>
      </c>
    </row>
    <row r="569" spans="1:4" ht="13.5">
      <c r="A569" s="118" t="s">
        <v>406</v>
      </c>
      <c r="B569" s="119">
        <v>2879</v>
      </c>
      <c r="C569" s="119">
        <f>SUM(C570:C576)</f>
        <v>3017</v>
      </c>
      <c r="D569" s="120">
        <f t="shared" si="8"/>
        <v>104.8</v>
      </c>
    </row>
    <row r="570" spans="1:4" ht="13.5">
      <c r="A570" s="118" t="s">
        <v>407</v>
      </c>
      <c r="B570" s="122">
        <v>0</v>
      </c>
      <c r="C570" s="10">
        <v>84</v>
      </c>
      <c r="D570" s="120" t="str">
        <f t="shared" si="8"/>
        <v/>
      </c>
    </row>
    <row r="571" spans="1:4" ht="13.5">
      <c r="A571" s="118" t="s">
        <v>408</v>
      </c>
      <c r="B571" s="122">
        <v>0</v>
      </c>
      <c r="C571" s="10"/>
      <c r="D571" s="120" t="str">
        <f t="shared" si="8"/>
        <v/>
      </c>
    </row>
    <row r="572" spans="1:4" ht="13.5">
      <c r="A572" s="118" t="s">
        <v>409</v>
      </c>
      <c r="B572" s="122">
        <v>1245</v>
      </c>
      <c r="C572" s="10">
        <v>1523</v>
      </c>
      <c r="D572" s="120">
        <f t="shared" si="8"/>
        <v>122.3</v>
      </c>
    </row>
    <row r="573" spans="1:4" ht="13.5">
      <c r="A573" s="118" t="s">
        <v>410</v>
      </c>
      <c r="B573" s="122">
        <v>3</v>
      </c>
      <c r="C573" s="10">
        <v>3</v>
      </c>
      <c r="D573" s="120">
        <f t="shared" si="8"/>
        <v>100</v>
      </c>
    </row>
    <row r="574" spans="1:4" ht="13.5">
      <c r="A574" s="118" t="s">
        <v>411</v>
      </c>
      <c r="B574" s="122">
        <v>980</v>
      </c>
      <c r="C574" s="10">
        <v>30</v>
      </c>
      <c r="D574" s="120">
        <f t="shared" si="8"/>
        <v>3.1</v>
      </c>
    </row>
    <row r="575" spans="1:4" ht="13.5">
      <c r="A575" s="118" t="s">
        <v>412</v>
      </c>
      <c r="B575" s="122">
        <v>0</v>
      </c>
      <c r="C575" s="10"/>
      <c r="D575" s="120" t="str">
        <f t="shared" si="8"/>
        <v/>
      </c>
    </row>
    <row r="576" spans="1:4" s="28" customFormat="1">
      <c r="A576" s="118" t="s">
        <v>413</v>
      </c>
      <c r="B576" s="122">
        <v>651</v>
      </c>
      <c r="C576" s="10">
        <v>1377</v>
      </c>
      <c r="D576" s="120">
        <f t="shared" si="8"/>
        <v>211.5</v>
      </c>
    </row>
    <row r="577" spans="1:4" s="28" customFormat="1">
      <c r="A577" s="118" t="s">
        <v>414</v>
      </c>
      <c r="B577" s="119">
        <v>666</v>
      </c>
      <c r="C577" s="119">
        <f>SUM(C578:C583)</f>
        <v>751</v>
      </c>
      <c r="D577" s="120">
        <f t="shared" si="8"/>
        <v>112.8</v>
      </c>
    </row>
    <row r="578" spans="1:4" ht="13.5">
      <c r="A578" s="118" t="s">
        <v>415</v>
      </c>
      <c r="B578" s="122">
        <v>520</v>
      </c>
      <c r="C578" s="10">
        <v>220</v>
      </c>
      <c r="D578" s="120">
        <f t="shared" si="8"/>
        <v>42.3</v>
      </c>
    </row>
    <row r="579" spans="1:4" ht="13.5">
      <c r="A579" s="118" t="s">
        <v>416</v>
      </c>
      <c r="B579" s="122">
        <v>28</v>
      </c>
      <c r="C579" s="10">
        <v>454</v>
      </c>
      <c r="D579" s="120">
        <f t="shared" si="8"/>
        <v>1621.4</v>
      </c>
    </row>
    <row r="580" spans="1:4" ht="13.5">
      <c r="A580" s="118" t="s">
        <v>417</v>
      </c>
      <c r="B580" s="122">
        <v>17</v>
      </c>
      <c r="C580" s="10"/>
      <c r="D580" s="120">
        <f t="shared" si="8"/>
        <v>0</v>
      </c>
    </row>
    <row r="581" spans="1:4" ht="13.5">
      <c r="A581" s="118" t="s">
        <v>418</v>
      </c>
      <c r="B581" s="122">
        <v>34</v>
      </c>
      <c r="C581" s="10"/>
      <c r="D581" s="120">
        <f t="shared" ref="D581:D644" si="9">IF(B581=0,"",ROUND(C581/B581*100,1))</f>
        <v>0</v>
      </c>
    </row>
    <row r="582" spans="1:4" ht="13.5">
      <c r="A582" s="133" t="s">
        <v>1555</v>
      </c>
      <c r="B582" s="129">
        <v>0</v>
      </c>
      <c r="C582" s="10"/>
      <c r="D582" s="120" t="str">
        <f t="shared" si="9"/>
        <v/>
      </c>
    </row>
    <row r="583" spans="1:4" s="28" customFormat="1">
      <c r="A583" s="118" t="s">
        <v>419</v>
      </c>
      <c r="B583" s="122">
        <v>67</v>
      </c>
      <c r="C583" s="10">
        <v>77</v>
      </c>
      <c r="D583" s="120">
        <f t="shared" si="9"/>
        <v>114.9</v>
      </c>
    </row>
    <row r="584" spans="1:4" s="28" customFormat="1">
      <c r="A584" s="118" t="s">
        <v>420</v>
      </c>
      <c r="B584" s="119">
        <v>174</v>
      </c>
      <c r="C584" s="119">
        <f>SUM(C585:C590)</f>
        <v>929</v>
      </c>
      <c r="D584" s="120">
        <f t="shared" si="9"/>
        <v>533.9</v>
      </c>
    </row>
    <row r="585" spans="1:4" s="28" customFormat="1">
      <c r="A585" s="118" t="s">
        <v>421</v>
      </c>
      <c r="B585" s="122">
        <v>24</v>
      </c>
      <c r="C585" s="10">
        <v>25</v>
      </c>
      <c r="D585" s="120">
        <f t="shared" si="9"/>
        <v>104.2</v>
      </c>
    </row>
    <row r="586" spans="1:4" ht="13.5">
      <c r="A586" s="118" t="s">
        <v>422</v>
      </c>
      <c r="B586" s="122">
        <v>0</v>
      </c>
      <c r="C586" s="10">
        <v>826</v>
      </c>
      <c r="D586" s="120" t="str">
        <f t="shared" si="9"/>
        <v/>
      </c>
    </row>
    <row r="587" spans="1:4" ht="13.5">
      <c r="A587" s="118" t="s">
        <v>423</v>
      </c>
      <c r="B587" s="122">
        <v>0</v>
      </c>
      <c r="C587" s="10"/>
      <c r="D587" s="120" t="str">
        <f t="shared" si="9"/>
        <v/>
      </c>
    </row>
    <row r="588" spans="1:4" ht="13.5">
      <c r="A588" s="118" t="s">
        <v>424</v>
      </c>
      <c r="B588" s="122">
        <v>98</v>
      </c>
      <c r="C588" s="10">
        <v>16</v>
      </c>
      <c r="D588" s="120">
        <f t="shared" si="9"/>
        <v>16.3</v>
      </c>
    </row>
    <row r="589" spans="1:4" ht="13.5">
      <c r="A589" s="118" t="s">
        <v>425</v>
      </c>
      <c r="B589" s="122">
        <v>0</v>
      </c>
      <c r="C589" s="10">
        <v>62</v>
      </c>
      <c r="D589" s="120" t="str">
        <f t="shared" si="9"/>
        <v/>
      </c>
    </row>
    <row r="590" spans="1:4" ht="13.5">
      <c r="A590" s="118" t="s">
        <v>426</v>
      </c>
      <c r="B590" s="122">
        <v>52</v>
      </c>
      <c r="C590" s="10"/>
      <c r="D590" s="120">
        <f t="shared" si="9"/>
        <v>0</v>
      </c>
    </row>
    <row r="591" spans="1:4" ht="13.5">
      <c r="A591" s="118" t="s">
        <v>427</v>
      </c>
      <c r="B591" s="119">
        <v>1075</v>
      </c>
      <c r="C591" s="119">
        <f>SUM(C592:C599)</f>
        <v>1107</v>
      </c>
      <c r="D591" s="120">
        <f t="shared" si="9"/>
        <v>103</v>
      </c>
    </row>
    <row r="592" spans="1:4" ht="13.5">
      <c r="A592" s="118" t="s">
        <v>81</v>
      </c>
      <c r="B592" s="122">
        <v>41</v>
      </c>
      <c r="C592" s="10">
        <v>48</v>
      </c>
      <c r="D592" s="120">
        <f t="shared" si="9"/>
        <v>117.1</v>
      </c>
    </row>
    <row r="593" spans="1:4" ht="13.5">
      <c r="A593" s="118" t="s">
        <v>82</v>
      </c>
      <c r="B593" s="122">
        <v>2</v>
      </c>
      <c r="C593" s="10"/>
      <c r="D593" s="120">
        <f t="shared" si="9"/>
        <v>0</v>
      </c>
    </row>
    <row r="594" spans="1:4" ht="13.5">
      <c r="A594" s="118" t="s">
        <v>83</v>
      </c>
      <c r="B594" s="122">
        <v>19</v>
      </c>
      <c r="C594" s="10">
        <v>22</v>
      </c>
      <c r="D594" s="120">
        <f t="shared" si="9"/>
        <v>115.8</v>
      </c>
    </row>
    <row r="595" spans="1:4" ht="13.5">
      <c r="A595" s="118" t="s">
        <v>428</v>
      </c>
      <c r="B595" s="122">
        <v>70</v>
      </c>
      <c r="C595" s="10"/>
      <c r="D595" s="120">
        <f t="shared" si="9"/>
        <v>0</v>
      </c>
    </row>
    <row r="596" spans="1:4" ht="13.5">
      <c r="A596" s="118" t="s">
        <v>429</v>
      </c>
      <c r="B596" s="122">
        <v>0</v>
      </c>
      <c r="C596" s="10"/>
      <c r="D596" s="120" t="str">
        <f t="shared" si="9"/>
        <v/>
      </c>
    </row>
    <row r="597" spans="1:4" ht="13.5">
      <c r="A597" s="118" t="s">
        <v>430</v>
      </c>
      <c r="B597" s="122">
        <v>0</v>
      </c>
      <c r="C597" s="10"/>
      <c r="D597" s="120" t="str">
        <f t="shared" si="9"/>
        <v/>
      </c>
    </row>
    <row r="598" spans="1:4" ht="13.5">
      <c r="A598" s="118" t="s">
        <v>431</v>
      </c>
      <c r="B598" s="122">
        <v>726</v>
      </c>
      <c r="C598" s="10">
        <v>389</v>
      </c>
      <c r="D598" s="120">
        <f t="shared" si="9"/>
        <v>53.6</v>
      </c>
    </row>
    <row r="599" spans="1:4" ht="13.5">
      <c r="A599" s="118" t="s">
        <v>432</v>
      </c>
      <c r="B599" s="122">
        <v>217</v>
      </c>
      <c r="C599" s="10">
        <v>648</v>
      </c>
      <c r="D599" s="120">
        <f t="shared" si="9"/>
        <v>298.60000000000002</v>
      </c>
    </row>
    <row r="600" spans="1:4" ht="13.5">
      <c r="A600" s="118" t="s">
        <v>433</v>
      </c>
      <c r="B600" s="119">
        <v>0</v>
      </c>
      <c r="C600" s="119">
        <f>SUM(C601:C604)</f>
        <v>0</v>
      </c>
      <c r="D600" s="120" t="str">
        <f t="shared" si="9"/>
        <v/>
      </c>
    </row>
    <row r="601" spans="1:4" ht="13.5">
      <c r="A601" s="118" t="s">
        <v>81</v>
      </c>
      <c r="B601" s="122">
        <v>0</v>
      </c>
      <c r="C601" s="10"/>
      <c r="D601" s="120" t="str">
        <f t="shared" si="9"/>
        <v/>
      </c>
    </row>
    <row r="602" spans="1:4" ht="13.5">
      <c r="A602" s="118" t="s">
        <v>82</v>
      </c>
      <c r="B602" s="122">
        <v>0</v>
      </c>
      <c r="C602" s="10"/>
      <c r="D602" s="120" t="str">
        <f t="shared" si="9"/>
        <v/>
      </c>
    </row>
    <row r="603" spans="1:4" ht="13.5">
      <c r="A603" s="118" t="s">
        <v>83</v>
      </c>
      <c r="B603" s="122">
        <v>0</v>
      </c>
      <c r="C603" s="10"/>
      <c r="D603" s="120" t="str">
        <f t="shared" si="9"/>
        <v/>
      </c>
    </row>
    <row r="604" spans="1:4" ht="13.5">
      <c r="A604" s="118" t="s">
        <v>434</v>
      </c>
      <c r="B604" s="122">
        <v>0</v>
      </c>
      <c r="C604" s="10"/>
      <c r="D604" s="120" t="str">
        <f t="shared" si="9"/>
        <v/>
      </c>
    </row>
    <row r="605" spans="1:4" ht="13.5">
      <c r="A605" s="118" t="s">
        <v>435</v>
      </c>
      <c r="B605" s="119">
        <v>5743</v>
      </c>
      <c r="C605" s="119">
        <f>SUM(C606:C607)</f>
        <v>3859</v>
      </c>
      <c r="D605" s="120">
        <f t="shared" si="9"/>
        <v>67.2</v>
      </c>
    </row>
    <row r="606" spans="1:4" ht="13.5">
      <c r="A606" s="118" t="s">
        <v>436</v>
      </c>
      <c r="B606" s="122">
        <v>1915</v>
      </c>
      <c r="C606" s="10"/>
      <c r="D606" s="120">
        <f t="shared" si="9"/>
        <v>0</v>
      </c>
    </row>
    <row r="607" spans="1:4" ht="13.5">
      <c r="A607" s="118" t="s">
        <v>437</v>
      </c>
      <c r="B607" s="122">
        <v>3828</v>
      </c>
      <c r="C607" s="10">
        <v>3859</v>
      </c>
      <c r="D607" s="120">
        <f t="shared" si="9"/>
        <v>100.8</v>
      </c>
    </row>
    <row r="608" spans="1:4" ht="13.5">
      <c r="A608" s="118" t="s">
        <v>438</v>
      </c>
      <c r="B608" s="119">
        <v>50</v>
      </c>
      <c r="C608" s="119">
        <f>SUM(C609:C610)</f>
        <v>30</v>
      </c>
      <c r="D608" s="120">
        <f t="shared" si="9"/>
        <v>60</v>
      </c>
    </row>
    <row r="609" spans="1:4" ht="13.5">
      <c r="A609" s="118" t="s">
        <v>439</v>
      </c>
      <c r="B609" s="122">
        <v>33</v>
      </c>
      <c r="C609" s="10">
        <v>30</v>
      </c>
      <c r="D609" s="120">
        <f t="shared" si="9"/>
        <v>90.9</v>
      </c>
    </row>
    <row r="610" spans="1:4" ht="13.5">
      <c r="A610" s="118" t="s">
        <v>440</v>
      </c>
      <c r="B610" s="122">
        <v>17</v>
      </c>
      <c r="C610" s="10"/>
      <c r="D610" s="120">
        <f t="shared" si="9"/>
        <v>0</v>
      </c>
    </row>
    <row r="611" spans="1:4" ht="13.5">
      <c r="A611" s="118" t="s">
        <v>441</v>
      </c>
      <c r="B611" s="119">
        <v>1000</v>
      </c>
      <c r="C611" s="119">
        <f>SUM(C612:C613)</f>
        <v>276</v>
      </c>
      <c r="D611" s="120">
        <f t="shared" si="9"/>
        <v>27.6</v>
      </c>
    </row>
    <row r="612" spans="1:4" ht="13.5">
      <c r="A612" s="118" t="s">
        <v>442</v>
      </c>
      <c r="B612" s="122">
        <v>0</v>
      </c>
      <c r="C612" s="10"/>
      <c r="D612" s="120" t="str">
        <f t="shared" si="9"/>
        <v/>
      </c>
    </row>
    <row r="613" spans="1:4" ht="13.5">
      <c r="A613" s="118" t="s">
        <v>443</v>
      </c>
      <c r="B613" s="122">
        <v>1000</v>
      </c>
      <c r="C613" s="10">
        <v>276</v>
      </c>
      <c r="D613" s="120">
        <f t="shared" si="9"/>
        <v>27.6</v>
      </c>
    </row>
    <row r="614" spans="1:4" ht="13.5">
      <c r="A614" s="118" t="s">
        <v>444</v>
      </c>
      <c r="B614" s="119">
        <v>0</v>
      </c>
      <c r="C614" s="119">
        <f>SUM(C615:C616)</f>
        <v>0</v>
      </c>
      <c r="D614" s="120" t="str">
        <f t="shared" si="9"/>
        <v/>
      </c>
    </row>
    <row r="615" spans="1:4" ht="13.5">
      <c r="A615" s="118" t="s">
        <v>1556</v>
      </c>
      <c r="B615" s="122">
        <v>0</v>
      </c>
      <c r="C615" s="10"/>
      <c r="D615" s="120" t="str">
        <f t="shared" si="9"/>
        <v/>
      </c>
    </row>
    <row r="616" spans="1:4" ht="13.5">
      <c r="A616" s="118" t="s">
        <v>445</v>
      </c>
      <c r="B616" s="122">
        <v>0</v>
      </c>
      <c r="C616" s="10"/>
      <c r="D616" s="120" t="str">
        <f t="shared" si="9"/>
        <v/>
      </c>
    </row>
    <row r="617" spans="1:4" ht="13.5">
      <c r="A617" s="118" t="s">
        <v>446</v>
      </c>
      <c r="B617" s="119">
        <v>179</v>
      </c>
      <c r="C617" s="119">
        <f>SUM(C618:C619)</f>
        <v>132</v>
      </c>
      <c r="D617" s="120">
        <f t="shared" si="9"/>
        <v>73.7</v>
      </c>
    </row>
    <row r="618" spans="1:4" ht="13.5">
      <c r="A618" s="118" t="s">
        <v>447</v>
      </c>
      <c r="B618" s="122">
        <v>1</v>
      </c>
      <c r="C618" s="10">
        <v>4</v>
      </c>
      <c r="D618" s="120">
        <f t="shared" si="9"/>
        <v>400</v>
      </c>
    </row>
    <row r="619" spans="1:4" ht="13.5">
      <c r="A619" s="118" t="s">
        <v>448</v>
      </c>
      <c r="B619" s="122">
        <v>178</v>
      </c>
      <c r="C619" s="10">
        <v>128</v>
      </c>
      <c r="D619" s="120">
        <f t="shared" si="9"/>
        <v>71.900000000000006</v>
      </c>
    </row>
    <row r="620" spans="1:4" ht="13.5">
      <c r="A620" s="118" t="s">
        <v>449</v>
      </c>
      <c r="B620" s="119">
        <v>8333</v>
      </c>
      <c r="C620" s="119">
        <f>SUM(C621:C623)</f>
        <v>10367</v>
      </c>
      <c r="D620" s="120">
        <f t="shared" si="9"/>
        <v>124.4</v>
      </c>
    </row>
    <row r="621" spans="1:4" ht="13.5">
      <c r="A621" s="118" t="s">
        <v>450</v>
      </c>
      <c r="B621" s="122">
        <v>112</v>
      </c>
      <c r="C621" s="10">
        <v>2584</v>
      </c>
      <c r="D621" s="120">
        <f t="shared" si="9"/>
        <v>2307.1</v>
      </c>
    </row>
    <row r="622" spans="1:4" ht="13.5">
      <c r="A622" s="118" t="s">
        <v>451</v>
      </c>
      <c r="B622" s="122">
        <v>8221</v>
      </c>
      <c r="C622" s="10">
        <v>7783</v>
      </c>
      <c r="D622" s="120">
        <f t="shared" si="9"/>
        <v>94.7</v>
      </c>
    </row>
    <row r="623" spans="1:4" ht="13.5">
      <c r="A623" s="118" t="s">
        <v>452</v>
      </c>
      <c r="B623" s="122">
        <v>0</v>
      </c>
      <c r="C623" s="10"/>
      <c r="D623" s="120" t="str">
        <f t="shared" si="9"/>
        <v/>
      </c>
    </row>
    <row r="624" spans="1:4" ht="13.5">
      <c r="A624" s="118" t="s">
        <v>453</v>
      </c>
      <c r="B624" s="119">
        <v>0</v>
      </c>
      <c r="C624" s="119">
        <f>SUM(C625:C628)</f>
        <v>0</v>
      </c>
      <c r="D624" s="120" t="str">
        <f t="shared" si="9"/>
        <v/>
      </c>
    </row>
    <row r="625" spans="1:4" ht="13.5">
      <c r="A625" s="118" t="s">
        <v>454</v>
      </c>
      <c r="B625" s="122">
        <v>0</v>
      </c>
      <c r="C625" s="10"/>
      <c r="D625" s="120" t="str">
        <f t="shared" si="9"/>
        <v/>
      </c>
    </row>
    <row r="626" spans="1:4" ht="13.5">
      <c r="A626" s="118" t="s">
        <v>455</v>
      </c>
      <c r="B626" s="122">
        <v>0</v>
      </c>
      <c r="C626" s="10"/>
      <c r="D626" s="120" t="str">
        <f t="shared" si="9"/>
        <v/>
      </c>
    </row>
    <row r="627" spans="1:4" ht="13.5">
      <c r="A627" s="118" t="s">
        <v>456</v>
      </c>
      <c r="B627" s="122">
        <v>0</v>
      </c>
      <c r="C627" s="10"/>
      <c r="D627" s="120" t="str">
        <f t="shared" si="9"/>
        <v/>
      </c>
    </row>
    <row r="628" spans="1:4" ht="13.5">
      <c r="A628" s="118" t="s">
        <v>457</v>
      </c>
      <c r="B628" s="122">
        <v>0</v>
      </c>
      <c r="C628" s="10"/>
      <c r="D628" s="120" t="str">
        <f t="shared" si="9"/>
        <v/>
      </c>
    </row>
    <row r="629" spans="1:4" s="28" customFormat="1">
      <c r="A629" s="135" t="s">
        <v>1557</v>
      </c>
      <c r="B629" s="119">
        <v>76</v>
      </c>
      <c r="C629" s="119">
        <f>SUM(C630:C636)</f>
        <v>223</v>
      </c>
      <c r="D629" s="120">
        <f t="shared" si="9"/>
        <v>293.39999999999998</v>
      </c>
    </row>
    <row r="630" spans="1:4" ht="13.5">
      <c r="A630" s="133" t="s">
        <v>1558</v>
      </c>
      <c r="B630" s="10"/>
      <c r="C630" s="10">
        <v>132</v>
      </c>
      <c r="D630" s="120" t="str">
        <f t="shared" si="9"/>
        <v/>
      </c>
    </row>
    <row r="631" spans="1:4" ht="13.5">
      <c r="A631" s="133" t="s">
        <v>1559</v>
      </c>
      <c r="B631" s="10"/>
      <c r="C631" s="10"/>
      <c r="D631" s="120" t="str">
        <f t="shared" si="9"/>
        <v/>
      </c>
    </row>
    <row r="632" spans="1:4" ht="13.5">
      <c r="A632" s="133" t="s">
        <v>1560</v>
      </c>
      <c r="B632" s="10"/>
      <c r="C632" s="10"/>
      <c r="D632" s="120" t="str">
        <f t="shared" si="9"/>
        <v/>
      </c>
    </row>
    <row r="633" spans="1:4" ht="13.5">
      <c r="A633" s="133" t="s">
        <v>1561</v>
      </c>
      <c r="B633" s="129">
        <v>76</v>
      </c>
      <c r="C633" s="10">
        <v>91</v>
      </c>
      <c r="D633" s="120">
        <f t="shared" si="9"/>
        <v>119.7</v>
      </c>
    </row>
    <row r="634" spans="1:4" ht="13.5">
      <c r="A634" s="133" t="s">
        <v>1562</v>
      </c>
      <c r="B634" s="129">
        <v>0</v>
      </c>
      <c r="C634" s="10"/>
      <c r="D634" s="120" t="str">
        <f t="shared" si="9"/>
        <v/>
      </c>
    </row>
    <row r="635" spans="1:4" ht="13.5">
      <c r="A635" s="133" t="s">
        <v>1563</v>
      </c>
      <c r="B635" s="10"/>
      <c r="C635" s="10"/>
      <c r="D635" s="120" t="str">
        <f t="shared" si="9"/>
        <v/>
      </c>
    </row>
    <row r="636" spans="1:4" ht="13.5">
      <c r="A636" s="133" t="s">
        <v>1564</v>
      </c>
      <c r="B636" s="10"/>
      <c r="C636" s="10"/>
      <c r="D636" s="120" t="str">
        <f t="shared" si="9"/>
        <v/>
      </c>
    </row>
    <row r="637" spans="1:4" ht="13.5">
      <c r="A637" s="118" t="s">
        <v>458</v>
      </c>
      <c r="B637" s="122">
        <v>625</v>
      </c>
      <c r="C637" s="10">
        <v>731</v>
      </c>
      <c r="D637" s="120">
        <f t="shared" si="9"/>
        <v>117</v>
      </c>
    </row>
    <row r="638" spans="1:4" ht="13.5">
      <c r="A638" s="118" t="s">
        <v>1565</v>
      </c>
      <c r="B638" s="119">
        <v>34718</v>
      </c>
      <c r="C638" s="119">
        <f>SUM(C639,C644,C657,C661,C673,C676,C680,C685,C689,C693,C696,C705,C707,)</f>
        <v>33185</v>
      </c>
      <c r="D638" s="120">
        <f t="shared" si="9"/>
        <v>95.6</v>
      </c>
    </row>
    <row r="639" spans="1:4" ht="13.5">
      <c r="A639" s="118" t="s">
        <v>1566</v>
      </c>
      <c r="B639" s="119">
        <v>787</v>
      </c>
      <c r="C639" s="119">
        <f>SUM(C640:C643)</f>
        <v>703</v>
      </c>
      <c r="D639" s="120">
        <f t="shared" si="9"/>
        <v>89.3</v>
      </c>
    </row>
    <row r="640" spans="1:4" ht="13.5">
      <c r="A640" s="118" t="s">
        <v>81</v>
      </c>
      <c r="B640" s="122">
        <v>257</v>
      </c>
      <c r="C640" s="10">
        <v>184</v>
      </c>
      <c r="D640" s="120">
        <f t="shared" si="9"/>
        <v>71.599999999999994</v>
      </c>
    </row>
    <row r="641" spans="1:4" ht="13.5">
      <c r="A641" s="118" t="s">
        <v>82</v>
      </c>
      <c r="B641" s="122">
        <v>20</v>
      </c>
      <c r="C641" s="10">
        <v>30</v>
      </c>
      <c r="D641" s="120">
        <f t="shared" si="9"/>
        <v>150</v>
      </c>
    </row>
    <row r="642" spans="1:4" ht="13.5">
      <c r="A642" s="118" t="s">
        <v>83</v>
      </c>
      <c r="B642" s="122">
        <v>347</v>
      </c>
      <c r="C642" s="10">
        <v>454</v>
      </c>
      <c r="D642" s="120">
        <f t="shared" si="9"/>
        <v>130.80000000000001</v>
      </c>
    </row>
    <row r="643" spans="1:4" ht="13.5">
      <c r="A643" s="118" t="s">
        <v>1567</v>
      </c>
      <c r="B643" s="122">
        <v>163</v>
      </c>
      <c r="C643" s="10">
        <v>35</v>
      </c>
      <c r="D643" s="120">
        <f t="shared" si="9"/>
        <v>21.5</v>
      </c>
    </row>
    <row r="644" spans="1:4" ht="13.5">
      <c r="A644" s="118" t="s">
        <v>459</v>
      </c>
      <c r="B644" s="119">
        <v>1903</v>
      </c>
      <c r="C644" s="119">
        <f>SUM(C645:C656)</f>
        <v>747</v>
      </c>
      <c r="D644" s="120">
        <f t="shared" si="9"/>
        <v>39.299999999999997</v>
      </c>
    </row>
    <row r="645" spans="1:4" ht="13.5">
      <c r="A645" s="118" t="s">
        <v>460</v>
      </c>
      <c r="B645" s="122">
        <v>493</v>
      </c>
      <c r="C645" s="10">
        <v>413</v>
      </c>
      <c r="D645" s="120">
        <f t="shared" ref="D645:D708" si="10">IF(B645=0,"",ROUND(C645/B645*100,1))</f>
        <v>83.8</v>
      </c>
    </row>
    <row r="646" spans="1:4" ht="13.5">
      <c r="A646" s="118" t="s">
        <v>461</v>
      </c>
      <c r="B646" s="122">
        <v>807</v>
      </c>
      <c r="C646" s="10">
        <v>9</v>
      </c>
      <c r="D646" s="120">
        <f t="shared" si="10"/>
        <v>1.1000000000000001</v>
      </c>
    </row>
    <row r="647" spans="1:4" s="28" customFormat="1">
      <c r="A647" s="118" t="s">
        <v>462</v>
      </c>
      <c r="B647" s="122">
        <v>0</v>
      </c>
      <c r="C647" s="10"/>
      <c r="D647" s="120" t="str">
        <f t="shared" si="10"/>
        <v/>
      </c>
    </row>
    <row r="648" spans="1:4" s="28" customFormat="1">
      <c r="A648" s="118" t="s">
        <v>463</v>
      </c>
      <c r="B648" s="122">
        <v>0</v>
      </c>
      <c r="C648" s="10"/>
      <c r="D648" s="120" t="str">
        <f t="shared" si="10"/>
        <v/>
      </c>
    </row>
    <row r="649" spans="1:4" s="28" customFormat="1">
      <c r="A649" s="118" t="s">
        <v>464</v>
      </c>
      <c r="B649" s="122">
        <v>0</v>
      </c>
      <c r="C649" s="10"/>
      <c r="D649" s="120" t="str">
        <f t="shared" si="10"/>
        <v/>
      </c>
    </row>
    <row r="650" spans="1:4" ht="13.5">
      <c r="A650" s="118" t="s">
        <v>465</v>
      </c>
      <c r="B650" s="122">
        <v>0</v>
      </c>
      <c r="C650" s="10"/>
      <c r="D650" s="120" t="str">
        <f t="shared" si="10"/>
        <v/>
      </c>
    </row>
    <row r="651" spans="1:4" ht="13.5">
      <c r="A651" s="118" t="s">
        <v>466</v>
      </c>
      <c r="B651" s="122">
        <v>0</v>
      </c>
      <c r="C651" s="10"/>
      <c r="D651" s="120" t="str">
        <f t="shared" si="10"/>
        <v/>
      </c>
    </row>
    <row r="652" spans="1:4" ht="13.5">
      <c r="A652" s="118" t="s">
        <v>467</v>
      </c>
      <c r="B652" s="122">
        <v>1</v>
      </c>
      <c r="C652" s="10">
        <v>1</v>
      </c>
      <c r="D652" s="120">
        <f t="shared" si="10"/>
        <v>100</v>
      </c>
    </row>
    <row r="653" spans="1:4" ht="13.5">
      <c r="A653" s="118" t="s">
        <v>468</v>
      </c>
      <c r="B653" s="122">
        <v>0</v>
      </c>
      <c r="C653" s="10"/>
      <c r="D653" s="120" t="str">
        <f t="shared" si="10"/>
        <v/>
      </c>
    </row>
    <row r="654" spans="1:4" ht="13.5">
      <c r="A654" s="118" t="s">
        <v>469</v>
      </c>
      <c r="B654" s="122">
        <v>0</v>
      </c>
      <c r="C654" s="10"/>
      <c r="D654" s="120" t="str">
        <f t="shared" si="10"/>
        <v/>
      </c>
    </row>
    <row r="655" spans="1:4" ht="13.5">
      <c r="A655" s="118" t="s">
        <v>470</v>
      </c>
      <c r="B655" s="122">
        <v>0</v>
      </c>
      <c r="C655" s="10"/>
      <c r="D655" s="120" t="str">
        <f t="shared" si="10"/>
        <v/>
      </c>
    </row>
    <row r="656" spans="1:4" s="28" customFormat="1">
      <c r="A656" s="118" t="s">
        <v>471</v>
      </c>
      <c r="B656" s="122">
        <v>602</v>
      </c>
      <c r="C656" s="10">
        <v>324</v>
      </c>
      <c r="D656" s="120">
        <f t="shared" si="10"/>
        <v>53.8</v>
      </c>
    </row>
    <row r="657" spans="1:4" s="28" customFormat="1">
      <c r="A657" s="118" t="s">
        <v>472</v>
      </c>
      <c r="B657" s="119">
        <v>798</v>
      </c>
      <c r="C657" s="119">
        <f>SUM(C658:C660)</f>
        <v>925</v>
      </c>
      <c r="D657" s="120">
        <f t="shared" si="10"/>
        <v>115.9</v>
      </c>
    </row>
    <row r="658" spans="1:4" s="28" customFormat="1">
      <c r="A658" s="118" t="s">
        <v>473</v>
      </c>
      <c r="B658" s="122">
        <v>0</v>
      </c>
      <c r="C658" s="10"/>
      <c r="D658" s="120" t="str">
        <f t="shared" si="10"/>
        <v/>
      </c>
    </row>
    <row r="659" spans="1:4" s="28" customFormat="1">
      <c r="A659" s="118" t="s">
        <v>474</v>
      </c>
      <c r="B659" s="122">
        <v>167</v>
      </c>
      <c r="C659" s="10">
        <v>178</v>
      </c>
      <c r="D659" s="120">
        <f t="shared" si="10"/>
        <v>106.6</v>
      </c>
    </row>
    <row r="660" spans="1:4" s="28" customFormat="1">
      <c r="A660" s="118" t="s">
        <v>475</v>
      </c>
      <c r="B660" s="122">
        <v>631</v>
      </c>
      <c r="C660" s="10">
        <v>747</v>
      </c>
      <c r="D660" s="120">
        <f t="shared" si="10"/>
        <v>118.4</v>
      </c>
    </row>
    <row r="661" spans="1:4" s="28" customFormat="1">
      <c r="A661" s="118" t="s">
        <v>476</v>
      </c>
      <c r="B661" s="119">
        <v>4384</v>
      </c>
      <c r="C661" s="119">
        <f>SUM(C662:C672)</f>
        <v>4970</v>
      </c>
      <c r="D661" s="120">
        <f t="shared" si="10"/>
        <v>113.4</v>
      </c>
    </row>
    <row r="662" spans="1:4" s="28" customFormat="1">
      <c r="A662" s="118" t="s">
        <v>477</v>
      </c>
      <c r="B662" s="122">
        <v>1004</v>
      </c>
      <c r="C662" s="10">
        <v>1395</v>
      </c>
      <c r="D662" s="120">
        <f t="shared" si="10"/>
        <v>138.9</v>
      </c>
    </row>
    <row r="663" spans="1:4" s="28" customFormat="1">
      <c r="A663" s="118" t="s">
        <v>478</v>
      </c>
      <c r="B663" s="122">
        <v>132</v>
      </c>
      <c r="C663" s="10">
        <v>196</v>
      </c>
      <c r="D663" s="120">
        <f t="shared" si="10"/>
        <v>148.5</v>
      </c>
    </row>
    <row r="664" spans="1:4" s="28" customFormat="1">
      <c r="A664" s="118" t="s">
        <v>479</v>
      </c>
      <c r="B664" s="122">
        <v>2</v>
      </c>
      <c r="C664" s="10"/>
      <c r="D664" s="120">
        <f t="shared" si="10"/>
        <v>0</v>
      </c>
    </row>
    <row r="665" spans="1:4" ht="13.5">
      <c r="A665" s="118" t="s">
        <v>480</v>
      </c>
      <c r="B665" s="122">
        <v>0</v>
      </c>
      <c r="C665" s="10"/>
      <c r="D665" s="120" t="str">
        <f t="shared" si="10"/>
        <v/>
      </c>
    </row>
    <row r="666" spans="1:4" ht="13.5">
      <c r="A666" s="118" t="s">
        <v>481</v>
      </c>
      <c r="B666" s="122">
        <v>0</v>
      </c>
      <c r="C666" s="10"/>
      <c r="D666" s="120" t="str">
        <f t="shared" si="10"/>
        <v/>
      </c>
    </row>
    <row r="667" spans="1:4" ht="13.5">
      <c r="A667" s="118" t="s">
        <v>482</v>
      </c>
      <c r="B667" s="122">
        <v>0</v>
      </c>
      <c r="C667" s="10"/>
      <c r="D667" s="120" t="str">
        <f t="shared" si="10"/>
        <v/>
      </c>
    </row>
    <row r="668" spans="1:4" ht="13.5">
      <c r="A668" s="118" t="s">
        <v>483</v>
      </c>
      <c r="B668" s="122">
        <v>0</v>
      </c>
      <c r="C668" s="10"/>
      <c r="D668" s="120" t="str">
        <f t="shared" si="10"/>
        <v/>
      </c>
    </row>
    <row r="669" spans="1:4" ht="13.5">
      <c r="A669" s="118" t="s">
        <v>484</v>
      </c>
      <c r="B669" s="122">
        <v>2760</v>
      </c>
      <c r="C669" s="10">
        <v>2535</v>
      </c>
      <c r="D669" s="120">
        <f t="shared" si="10"/>
        <v>91.8</v>
      </c>
    </row>
    <row r="670" spans="1:4" ht="13.5">
      <c r="A670" s="118" t="s">
        <v>485</v>
      </c>
      <c r="B670" s="122">
        <v>241</v>
      </c>
      <c r="C670" s="10">
        <v>63</v>
      </c>
      <c r="D670" s="120">
        <f t="shared" si="10"/>
        <v>26.1</v>
      </c>
    </row>
    <row r="671" spans="1:4" ht="13.5">
      <c r="A671" s="118" t="s">
        <v>486</v>
      </c>
      <c r="B671" s="122">
        <v>0</v>
      </c>
      <c r="C671" s="10"/>
      <c r="D671" s="120" t="str">
        <f t="shared" si="10"/>
        <v/>
      </c>
    </row>
    <row r="672" spans="1:4" ht="13.5">
      <c r="A672" s="118" t="s">
        <v>487</v>
      </c>
      <c r="B672" s="122">
        <v>245</v>
      </c>
      <c r="C672" s="10">
        <v>781</v>
      </c>
      <c r="D672" s="120">
        <f t="shared" si="10"/>
        <v>318.8</v>
      </c>
    </row>
    <row r="673" spans="1:4" ht="13.5">
      <c r="A673" s="118" t="s">
        <v>488</v>
      </c>
      <c r="B673" s="119">
        <v>15</v>
      </c>
      <c r="C673" s="119">
        <f>SUM(C674:C675)</f>
        <v>0</v>
      </c>
      <c r="D673" s="120">
        <f t="shared" si="10"/>
        <v>0</v>
      </c>
    </row>
    <row r="674" spans="1:4" ht="13.5">
      <c r="A674" s="118" t="s">
        <v>489</v>
      </c>
      <c r="B674" s="122">
        <v>15</v>
      </c>
      <c r="C674" s="10"/>
      <c r="D674" s="120">
        <f t="shared" si="10"/>
        <v>0</v>
      </c>
    </row>
    <row r="675" spans="1:4" ht="13.5">
      <c r="A675" s="118" t="s">
        <v>490</v>
      </c>
      <c r="B675" s="122">
        <v>0</v>
      </c>
      <c r="C675" s="10"/>
      <c r="D675" s="120" t="str">
        <f t="shared" si="10"/>
        <v/>
      </c>
    </row>
    <row r="676" spans="1:4" ht="13.5">
      <c r="A676" s="118" t="s">
        <v>491</v>
      </c>
      <c r="B676" s="119">
        <v>1693</v>
      </c>
      <c r="C676" s="119">
        <f>SUM(C677:C679)</f>
        <v>1329</v>
      </c>
      <c r="D676" s="120">
        <f t="shared" si="10"/>
        <v>78.5</v>
      </c>
    </row>
    <row r="677" spans="1:4" ht="13.5">
      <c r="A677" s="118" t="s">
        <v>492</v>
      </c>
      <c r="B677" s="122">
        <v>0</v>
      </c>
      <c r="C677" s="10"/>
      <c r="D677" s="120" t="str">
        <f t="shared" si="10"/>
        <v/>
      </c>
    </row>
    <row r="678" spans="1:4" ht="13.5">
      <c r="A678" s="118" t="s">
        <v>493</v>
      </c>
      <c r="B678" s="122">
        <v>1682</v>
      </c>
      <c r="C678" s="10">
        <v>1329</v>
      </c>
      <c r="D678" s="120">
        <f t="shared" si="10"/>
        <v>79</v>
      </c>
    </row>
    <row r="679" spans="1:4" ht="13.5">
      <c r="A679" s="118" t="s">
        <v>494</v>
      </c>
      <c r="B679" s="122">
        <v>11</v>
      </c>
      <c r="C679" s="10"/>
      <c r="D679" s="120">
        <f t="shared" si="10"/>
        <v>0</v>
      </c>
    </row>
    <row r="680" spans="1:4" ht="13.5">
      <c r="A680" s="118" t="s">
        <v>495</v>
      </c>
      <c r="B680" s="119">
        <v>2437</v>
      </c>
      <c r="C680" s="119">
        <f>SUM(C681:C684)</f>
        <v>2795</v>
      </c>
      <c r="D680" s="120">
        <f t="shared" si="10"/>
        <v>114.7</v>
      </c>
    </row>
    <row r="681" spans="1:4" ht="13.5">
      <c r="A681" s="118" t="s">
        <v>496</v>
      </c>
      <c r="B681" s="122">
        <v>559</v>
      </c>
      <c r="C681" s="10">
        <v>635</v>
      </c>
      <c r="D681" s="120">
        <f t="shared" si="10"/>
        <v>113.6</v>
      </c>
    </row>
    <row r="682" spans="1:4" ht="13.5">
      <c r="A682" s="118" t="s">
        <v>497</v>
      </c>
      <c r="B682" s="122">
        <v>1567</v>
      </c>
      <c r="C682" s="10">
        <v>1761</v>
      </c>
      <c r="D682" s="120">
        <f t="shared" si="10"/>
        <v>112.4</v>
      </c>
    </row>
    <row r="683" spans="1:4" ht="13.5">
      <c r="A683" s="118" t="s">
        <v>498</v>
      </c>
      <c r="B683" s="122">
        <v>0</v>
      </c>
      <c r="C683" s="10"/>
      <c r="D683" s="120" t="str">
        <f t="shared" si="10"/>
        <v/>
      </c>
    </row>
    <row r="684" spans="1:4" ht="13.5">
      <c r="A684" s="118" t="s">
        <v>499</v>
      </c>
      <c r="B684" s="122">
        <v>311</v>
      </c>
      <c r="C684" s="10">
        <v>399</v>
      </c>
      <c r="D684" s="120">
        <f t="shared" si="10"/>
        <v>128.30000000000001</v>
      </c>
    </row>
    <row r="685" spans="1:4" ht="13.5">
      <c r="A685" s="118" t="s">
        <v>500</v>
      </c>
      <c r="B685" s="119">
        <v>20998</v>
      </c>
      <c r="C685" s="119">
        <f>SUM(C686:C688)</f>
        <v>20599</v>
      </c>
      <c r="D685" s="120">
        <f t="shared" si="10"/>
        <v>98.1</v>
      </c>
    </row>
    <row r="686" spans="1:4" ht="13.5">
      <c r="A686" s="118" t="s">
        <v>1568</v>
      </c>
      <c r="B686" s="122">
        <v>0</v>
      </c>
      <c r="C686" s="10"/>
      <c r="D686" s="120" t="str">
        <f t="shared" si="10"/>
        <v/>
      </c>
    </row>
    <row r="687" spans="1:4" ht="13.5">
      <c r="A687" s="118" t="s">
        <v>501</v>
      </c>
      <c r="B687" s="129">
        <v>20998</v>
      </c>
      <c r="C687" s="10">
        <v>20599</v>
      </c>
      <c r="D687" s="120">
        <f t="shared" si="10"/>
        <v>98.1</v>
      </c>
    </row>
    <row r="688" spans="1:4" ht="13.5">
      <c r="A688" s="118" t="s">
        <v>502</v>
      </c>
      <c r="B688" s="122">
        <v>0</v>
      </c>
      <c r="C688" s="10"/>
      <c r="D688" s="120" t="str">
        <f t="shared" si="10"/>
        <v/>
      </c>
    </row>
    <row r="689" spans="1:4" ht="13.5">
      <c r="A689" s="118" t="s">
        <v>503</v>
      </c>
      <c r="B689" s="119">
        <v>914</v>
      </c>
      <c r="C689" s="119">
        <f>SUM(C690:C692)</f>
        <v>954</v>
      </c>
      <c r="D689" s="120">
        <f t="shared" si="10"/>
        <v>104.4</v>
      </c>
    </row>
    <row r="690" spans="1:4" ht="13.5">
      <c r="A690" s="118" t="s">
        <v>504</v>
      </c>
      <c r="B690" s="122">
        <v>914</v>
      </c>
      <c r="C690" s="10">
        <v>954</v>
      </c>
      <c r="D690" s="120">
        <f t="shared" si="10"/>
        <v>104.4</v>
      </c>
    </row>
    <row r="691" spans="1:4" ht="13.5">
      <c r="A691" s="118" t="s">
        <v>505</v>
      </c>
      <c r="B691" s="122">
        <v>0</v>
      </c>
      <c r="C691" s="10"/>
      <c r="D691" s="120" t="str">
        <f t="shared" si="10"/>
        <v/>
      </c>
    </row>
    <row r="692" spans="1:4" ht="13.5">
      <c r="A692" s="118" t="s">
        <v>506</v>
      </c>
      <c r="B692" s="122">
        <v>0</v>
      </c>
      <c r="C692" s="10"/>
      <c r="D692" s="120" t="str">
        <f t="shared" si="10"/>
        <v/>
      </c>
    </row>
    <row r="693" spans="1:4" ht="13.5">
      <c r="A693" s="118" t="s">
        <v>507</v>
      </c>
      <c r="B693" s="119">
        <v>67</v>
      </c>
      <c r="C693" s="119">
        <f>SUM(C694:C695)</f>
        <v>60</v>
      </c>
      <c r="D693" s="120">
        <f t="shared" si="10"/>
        <v>89.6</v>
      </c>
    </row>
    <row r="694" spans="1:4" ht="13.5">
      <c r="A694" s="118" t="s">
        <v>508</v>
      </c>
      <c r="B694" s="122">
        <v>67</v>
      </c>
      <c r="C694" s="10">
        <v>60</v>
      </c>
      <c r="D694" s="120">
        <f t="shared" si="10"/>
        <v>89.6</v>
      </c>
    </row>
    <row r="695" spans="1:4" ht="13.5">
      <c r="A695" s="118" t="s">
        <v>509</v>
      </c>
      <c r="B695" s="122">
        <v>0</v>
      </c>
      <c r="C695" s="10"/>
      <c r="D695" s="120" t="str">
        <f t="shared" si="10"/>
        <v/>
      </c>
    </row>
    <row r="696" spans="1:4" ht="13.5">
      <c r="A696" s="133" t="s">
        <v>1569</v>
      </c>
      <c r="B696" s="119">
        <v>0</v>
      </c>
      <c r="C696" s="119">
        <f>SUM(C697:C704)</f>
        <v>0</v>
      </c>
      <c r="D696" s="120" t="str">
        <f t="shared" si="10"/>
        <v/>
      </c>
    </row>
    <row r="697" spans="1:4" ht="13.5">
      <c r="A697" s="133" t="s">
        <v>1570</v>
      </c>
      <c r="B697" s="10"/>
      <c r="C697" s="10"/>
      <c r="D697" s="120" t="str">
        <f t="shared" si="10"/>
        <v/>
      </c>
    </row>
    <row r="698" spans="1:4" ht="13.5">
      <c r="A698" s="133" t="s">
        <v>1571</v>
      </c>
      <c r="B698" s="10"/>
      <c r="C698" s="10"/>
      <c r="D698" s="120" t="str">
        <f t="shared" si="10"/>
        <v/>
      </c>
    </row>
    <row r="699" spans="1:4" ht="13.5">
      <c r="A699" s="133" t="s">
        <v>1572</v>
      </c>
      <c r="B699" s="10"/>
      <c r="C699" s="10"/>
      <c r="D699" s="120" t="str">
        <f t="shared" si="10"/>
        <v/>
      </c>
    </row>
    <row r="700" spans="1:4" ht="13.5">
      <c r="A700" s="133" t="s">
        <v>1573</v>
      </c>
      <c r="B700" s="10"/>
      <c r="C700" s="10"/>
      <c r="D700" s="120" t="str">
        <f t="shared" si="10"/>
        <v/>
      </c>
    </row>
    <row r="701" spans="1:4" ht="13.5">
      <c r="A701" s="133" t="s">
        <v>1574</v>
      </c>
      <c r="B701" s="10"/>
      <c r="C701" s="10"/>
      <c r="D701" s="120" t="str">
        <f t="shared" si="10"/>
        <v/>
      </c>
    </row>
    <row r="702" spans="1:4" ht="13.5">
      <c r="A702" s="133" t="s">
        <v>1575</v>
      </c>
      <c r="B702" s="10"/>
      <c r="C702" s="10"/>
      <c r="D702" s="120" t="str">
        <f t="shared" si="10"/>
        <v/>
      </c>
    </row>
    <row r="703" spans="1:4" ht="13.5">
      <c r="A703" s="133" t="s">
        <v>1576</v>
      </c>
      <c r="B703" s="10"/>
      <c r="C703" s="10"/>
      <c r="D703" s="120" t="str">
        <f t="shared" si="10"/>
        <v/>
      </c>
    </row>
    <row r="704" spans="1:4" ht="13.5">
      <c r="A704" s="133" t="s">
        <v>1577</v>
      </c>
      <c r="B704" s="10"/>
      <c r="C704" s="10"/>
      <c r="D704" s="120" t="str">
        <f t="shared" si="10"/>
        <v/>
      </c>
    </row>
    <row r="705" spans="1:4" ht="13.5">
      <c r="A705" s="133" t="s">
        <v>1578</v>
      </c>
      <c r="B705" s="119">
        <v>721</v>
      </c>
      <c r="C705" s="119">
        <f>SUM(C706)</f>
        <v>0</v>
      </c>
      <c r="D705" s="120">
        <f t="shared" si="10"/>
        <v>0</v>
      </c>
    </row>
    <row r="706" spans="1:4" ht="13.5">
      <c r="A706" s="133" t="s">
        <v>1579</v>
      </c>
      <c r="B706" s="129">
        <v>721</v>
      </c>
      <c r="C706" s="10"/>
      <c r="D706" s="120">
        <f t="shared" si="10"/>
        <v>0</v>
      </c>
    </row>
    <row r="707" spans="1:4" ht="13.5">
      <c r="A707" s="136" t="s">
        <v>1580</v>
      </c>
      <c r="B707" s="119">
        <v>1</v>
      </c>
      <c r="C707" s="119">
        <f>SUM(C708)</f>
        <v>103</v>
      </c>
      <c r="D707" s="120">
        <f t="shared" si="10"/>
        <v>10300</v>
      </c>
    </row>
    <row r="708" spans="1:4" ht="13.5">
      <c r="A708" s="136" t="s">
        <v>1581</v>
      </c>
      <c r="B708" s="122">
        <v>1</v>
      </c>
      <c r="C708" s="10">
        <v>103</v>
      </c>
      <c r="D708" s="120">
        <f t="shared" si="10"/>
        <v>10300</v>
      </c>
    </row>
    <row r="709" spans="1:4" ht="13.5">
      <c r="A709" s="137" t="s">
        <v>510</v>
      </c>
      <c r="B709" s="119">
        <v>5181</v>
      </c>
      <c r="C709" s="119">
        <f>SUM(C710,C719,C723,C731,C737,C744,C750,C753,C756,C757,C758,C764,C765,C766,C781,)</f>
        <v>1854</v>
      </c>
      <c r="D709" s="120">
        <f t="shared" ref="D709:D772" si="11">IF(B709=0,"",ROUND(C709/B709*100,1))</f>
        <v>35.799999999999997</v>
      </c>
    </row>
    <row r="710" spans="1:4" ht="13.5">
      <c r="A710" s="137" t="s">
        <v>511</v>
      </c>
      <c r="B710" s="119">
        <v>462</v>
      </c>
      <c r="C710" s="119">
        <f>SUM(C711:C718)</f>
        <v>463</v>
      </c>
      <c r="D710" s="120">
        <f t="shared" si="11"/>
        <v>100.2</v>
      </c>
    </row>
    <row r="711" spans="1:4" ht="13.5">
      <c r="A711" s="137" t="s">
        <v>81</v>
      </c>
      <c r="B711" s="122">
        <v>102</v>
      </c>
      <c r="C711" s="10">
        <v>85</v>
      </c>
      <c r="D711" s="120">
        <f t="shared" si="11"/>
        <v>83.3</v>
      </c>
    </row>
    <row r="712" spans="1:4" ht="13.5">
      <c r="A712" s="137" t="s">
        <v>82</v>
      </c>
      <c r="B712" s="122">
        <v>187</v>
      </c>
      <c r="C712" s="10">
        <v>189</v>
      </c>
      <c r="D712" s="120">
        <f t="shared" si="11"/>
        <v>101.1</v>
      </c>
    </row>
    <row r="713" spans="1:4" ht="13.5">
      <c r="A713" s="137" t="s">
        <v>83</v>
      </c>
      <c r="B713" s="122">
        <v>173</v>
      </c>
      <c r="C713" s="10">
        <v>189</v>
      </c>
      <c r="D713" s="120">
        <f t="shared" si="11"/>
        <v>109.2</v>
      </c>
    </row>
    <row r="714" spans="1:4" ht="13.5">
      <c r="A714" s="137" t="s">
        <v>1582</v>
      </c>
      <c r="B714" s="122">
        <v>0</v>
      </c>
      <c r="C714" s="10"/>
      <c r="D714" s="120" t="str">
        <f t="shared" si="11"/>
        <v/>
      </c>
    </row>
    <row r="715" spans="1:4" ht="13.5">
      <c r="A715" s="137" t="s">
        <v>512</v>
      </c>
      <c r="B715" s="122">
        <v>0</v>
      </c>
      <c r="C715" s="10"/>
      <c r="D715" s="120" t="str">
        <f t="shared" si="11"/>
        <v/>
      </c>
    </row>
    <row r="716" spans="1:4" ht="13.5">
      <c r="A716" s="137" t="s">
        <v>1583</v>
      </c>
      <c r="B716" s="122">
        <v>0</v>
      </c>
      <c r="C716" s="10"/>
      <c r="D716" s="120" t="str">
        <f t="shared" si="11"/>
        <v/>
      </c>
    </row>
    <row r="717" spans="1:4" ht="13.5">
      <c r="A717" s="137" t="s">
        <v>1584</v>
      </c>
      <c r="B717" s="122">
        <v>0</v>
      </c>
      <c r="C717" s="10"/>
      <c r="D717" s="120" t="str">
        <f t="shared" si="11"/>
        <v/>
      </c>
    </row>
    <row r="718" spans="1:4" s="28" customFormat="1">
      <c r="A718" s="137" t="s">
        <v>513</v>
      </c>
      <c r="B718" s="122">
        <v>0</v>
      </c>
      <c r="C718" s="10"/>
      <c r="D718" s="120" t="str">
        <f t="shared" si="11"/>
        <v/>
      </c>
    </row>
    <row r="719" spans="1:4" s="28" customFormat="1">
      <c r="A719" s="137" t="s">
        <v>514</v>
      </c>
      <c r="B719" s="119">
        <v>6</v>
      </c>
      <c r="C719" s="119">
        <f>SUM(C720:C722)</f>
        <v>10</v>
      </c>
      <c r="D719" s="120">
        <f t="shared" si="11"/>
        <v>166.7</v>
      </c>
    </row>
    <row r="720" spans="1:4" s="28" customFormat="1">
      <c r="A720" s="137" t="s">
        <v>515</v>
      </c>
      <c r="B720" s="122">
        <v>0</v>
      </c>
      <c r="C720" s="10"/>
      <c r="D720" s="120" t="str">
        <f t="shared" si="11"/>
        <v/>
      </c>
    </row>
    <row r="721" spans="1:4" s="28" customFormat="1">
      <c r="A721" s="137" t="s">
        <v>516</v>
      </c>
      <c r="B721" s="122">
        <v>0</v>
      </c>
      <c r="C721" s="10"/>
      <c r="D721" s="120" t="str">
        <f t="shared" si="11"/>
        <v/>
      </c>
    </row>
    <row r="722" spans="1:4" s="28" customFormat="1">
      <c r="A722" s="137" t="s">
        <v>517</v>
      </c>
      <c r="B722" s="122">
        <v>6</v>
      </c>
      <c r="C722" s="10">
        <v>10</v>
      </c>
      <c r="D722" s="120">
        <f t="shared" si="11"/>
        <v>166.7</v>
      </c>
    </row>
    <row r="723" spans="1:4" s="28" customFormat="1">
      <c r="A723" s="137" t="s">
        <v>518</v>
      </c>
      <c r="B723" s="119">
        <v>1174</v>
      </c>
      <c r="C723" s="119">
        <f>SUM(C724:C730)</f>
        <v>513</v>
      </c>
      <c r="D723" s="120">
        <f t="shared" si="11"/>
        <v>43.7</v>
      </c>
    </row>
    <row r="724" spans="1:4" s="28" customFormat="1">
      <c r="A724" s="137" t="s">
        <v>519</v>
      </c>
      <c r="B724" s="122">
        <v>123</v>
      </c>
      <c r="C724" s="10">
        <v>433</v>
      </c>
      <c r="D724" s="120">
        <f t="shared" si="11"/>
        <v>352</v>
      </c>
    </row>
    <row r="725" spans="1:4" s="28" customFormat="1">
      <c r="A725" s="137" t="s">
        <v>520</v>
      </c>
      <c r="B725" s="122">
        <v>888</v>
      </c>
      <c r="C725" s="10"/>
      <c r="D725" s="120">
        <f t="shared" si="11"/>
        <v>0</v>
      </c>
    </row>
    <row r="726" spans="1:4" s="28" customFormat="1">
      <c r="A726" s="137" t="s">
        <v>521</v>
      </c>
      <c r="B726" s="122">
        <v>0</v>
      </c>
      <c r="C726" s="10"/>
      <c r="D726" s="120" t="str">
        <f t="shared" si="11"/>
        <v/>
      </c>
    </row>
    <row r="727" spans="1:4" s="28" customFormat="1">
      <c r="A727" s="137" t="s">
        <v>522</v>
      </c>
      <c r="B727" s="122">
        <v>0</v>
      </c>
      <c r="C727" s="10"/>
      <c r="D727" s="120" t="str">
        <f t="shared" si="11"/>
        <v/>
      </c>
    </row>
    <row r="728" spans="1:4" s="28" customFormat="1">
      <c r="A728" s="137" t="s">
        <v>523</v>
      </c>
      <c r="B728" s="122">
        <v>0</v>
      </c>
      <c r="C728" s="10"/>
      <c r="D728" s="120" t="str">
        <f t="shared" si="11"/>
        <v/>
      </c>
    </row>
    <row r="729" spans="1:4" s="28" customFormat="1">
      <c r="A729" s="137" t="s">
        <v>524</v>
      </c>
      <c r="B729" s="122">
        <v>0</v>
      </c>
      <c r="C729" s="10"/>
      <c r="D729" s="120" t="str">
        <f t="shared" si="11"/>
        <v/>
      </c>
    </row>
    <row r="730" spans="1:4" s="28" customFormat="1">
      <c r="A730" s="137" t="s">
        <v>525</v>
      </c>
      <c r="B730" s="122">
        <v>163</v>
      </c>
      <c r="C730" s="10">
        <v>80</v>
      </c>
      <c r="D730" s="120">
        <f t="shared" si="11"/>
        <v>49.1</v>
      </c>
    </row>
    <row r="731" spans="1:4" s="28" customFormat="1">
      <c r="A731" s="137" t="s">
        <v>526</v>
      </c>
      <c r="B731" s="119">
        <v>0</v>
      </c>
      <c r="C731" s="119">
        <f>SUM(C732:C736)</f>
        <v>135</v>
      </c>
      <c r="D731" s="120" t="str">
        <f t="shared" si="11"/>
        <v/>
      </c>
    </row>
    <row r="732" spans="1:4" s="28" customFormat="1">
      <c r="A732" s="137" t="s">
        <v>527</v>
      </c>
      <c r="B732" s="122">
        <v>0</v>
      </c>
      <c r="C732" s="10"/>
      <c r="D732" s="120" t="str">
        <f t="shared" si="11"/>
        <v/>
      </c>
    </row>
    <row r="733" spans="1:4" s="28" customFormat="1">
      <c r="A733" s="137" t="s">
        <v>528</v>
      </c>
      <c r="B733" s="122">
        <v>0</v>
      </c>
      <c r="C733" s="10">
        <v>135</v>
      </c>
      <c r="D733" s="120" t="str">
        <f t="shared" si="11"/>
        <v/>
      </c>
    </row>
    <row r="734" spans="1:4" s="28" customFormat="1">
      <c r="A734" s="137" t="s">
        <v>529</v>
      </c>
      <c r="B734" s="122">
        <v>0</v>
      </c>
      <c r="C734" s="10"/>
      <c r="D734" s="120" t="str">
        <f t="shared" si="11"/>
        <v/>
      </c>
    </row>
    <row r="735" spans="1:4" s="28" customFormat="1">
      <c r="A735" s="137" t="s">
        <v>530</v>
      </c>
      <c r="B735" s="122">
        <v>0</v>
      </c>
      <c r="C735" s="10"/>
      <c r="D735" s="120" t="str">
        <f t="shared" si="11"/>
        <v/>
      </c>
    </row>
    <row r="736" spans="1:4" ht="13.5">
      <c r="A736" s="137" t="s">
        <v>531</v>
      </c>
      <c r="B736" s="122">
        <v>0</v>
      </c>
      <c r="C736" s="10"/>
      <c r="D736" s="120" t="str">
        <f t="shared" si="11"/>
        <v/>
      </c>
    </row>
    <row r="737" spans="1:4" ht="13.5">
      <c r="A737" s="137" t="s">
        <v>532</v>
      </c>
      <c r="B737" s="119">
        <v>0</v>
      </c>
      <c r="C737" s="119">
        <f>SUM(C738:C743)</f>
        <v>0</v>
      </c>
      <c r="D737" s="120" t="str">
        <f t="shared" si="11"/>
        <v/>
      </c>
    </row>
    <row r="738" spans="1:4" ht="13.5">
      <c r="A738" s="137" t="s">
        <v>533</v>
      </c>
      <c r="B738" s="122">
        <v>0</v>
      </c>
      <c r="C738" s="10"/>
      <c r="D738" s="120" t="str">
        <f t="shared" si="11"/>
        <v/>
      </c>
    </row>
    <row r="739" spans="1:4" ht="13.5">
      <c r="A739" s="137" t="s">
        <v>534</v>
      </c>
      <c r="B739" s="122">
        <v>0</v>
      </c>
      <c r="C739" s="10"/>
      <c r="D739" s="120" t="str">
        <f t="shared" si="11"/>
        <v/>
      </c>
    </row>
    <row r="740" spans="1:4" ht="13.5">
      <c r="A740" s="137" t="s">
        <v>535</v>
      </c>
      <c r="B740" s="122">
        <v>0</v>
      </c>
      <c r="C740" s="10"/>
      <c r="D740" s="120" t="str">
        <f t="shared" si="11"/>
        <v/>
      </c>
    </row>
    <row r="741" spans="1:4" ht="13.5">
      <c r="A741" s="137" t="s">
        <v>536</v>
      </c>
      <c r="B741" s="122">
        <v>0</v>
      </c>
      <c r="C741" s="10"/>
      <c r="D741" s="120" t="str">
        <f t="shared" si="11"/>
        <v/>
      </c>
    </row>
    <row r="742" spans="1:4" ht="13.5">
      <c r="A742" s="137" t="s">
        <v>1585</v>
      </c>
      <c r="B742" s="122">
        <v>0</v>
      </c>
      <c r="C742" s="10"/>
      <c r="D742" s="120" t="str">
        <f t="shared" si="11"/>
        <v/>
      </c>
    </row>
    <row r="743" spans="1:4" ht="13.5">
      <c r="A743" s="137" t="s">
        <v>537</v>
      </c>
      <c r="B743" s="122">
        <v>0</v>
      </c>
      <c r="C743" s="10"/>
      <c r="D743" s="120" t="str">
        <f t="shared" si="11"/>
        <v/>
      </c>
    </row>
    <row r="744" spans="1:4" ht="13.5">
      <c r="A744" s="137" t="s">
        <v>538</v>
      </c>
      <c r="B744" s="119">
        <v>84</v>
      </c>
      <c r="C744" s="119">
        <f>SUM(C745:C749)</f>
        <v>0</v>
      </c>
      <c r="D744" s="120">
        <f t="shared" si="11"/>
        <v>0</v>
      </c>
    </row>
    <row r="745" spans="1:4" ht="13.5">
      <c r="A745" s="137" t="s">
        <v>539</v>
      </c>
      <c r="B745" s="122">
        <v>84</v>
      </c>
      <c r="C745" s="10"/>
      <c r="D745" s="120">
        <f t="shared" si="11"/>
        <v>0</v>
      </c>
    </row>
    <row r="746" spans="1:4" ht="13.5">
      <c r="A746" s="137" t="s">
        <v>540</v>
      </c>
      <c r="B746" s="122">
        <v>0</v>
      </c>
      <c r="C746" s="10"/>
      <c r="D746" s="120" t="str">
        <f t="shared" si="11"/>
        <v/>
      </c>
    </row>
    <row r="747" spans="1:4" ht="13.5">
      <c r="A747" s="137" t="s">
        <v>541</v>
      </c>
      <c r="B747" s="122">
        <v>0</v>
      </c>
      <c r="C747" s="10"/>
      <c r="D747" s="120" t="str">
        <f t="shared" si="11"/>
        <v/>
      </c>
    </row>
    <row r="748" spans="1:4" ht="13.5">
      <c r="A748" s="137" t="s">
        <v>542</v>
      </c>
      <c r="B748" s="122">
        <v>0</v>
      </c>
      <c r="C748" s="10"/>
      <c r="D748" s="120" t="str">
        <f t="shared" si="11"/>
        <v/>
      </c>
    </row>
    <row r="749" spans="1:4" ht="13.5">
      <c r="A749" s="137" t="s">
        <v>543</v>
      </c>
      <c r="B749" s="122">
        <v>0</v>
      </c>
      <c r="C749" s="10"/>
      <c r="D749" s="120" t="str">
        <f t="shared" si="11"/>
        <v/>
      </c>
    </row>
    <row r="750" spans="1:4" ht="13.5">
      <c r="A750" s="137" t="s">
        <v>544</v>
      </c>
      <c r="B750" s="119">
        <v>0</v>
      </c>
      <c r="C750" s="119">
        <f>SUM(C751:C752)</f>
        <v>0</v>
      </c>
      <c r="D750" s="120" t="str">
        <f t="shared" si="11"/>
        <v/>
      </c>
    </row>
    <row r="751" spans="1:4" ht="13.5">
      <c r="A751" s="137" t="s">
        <v>545</v>
      </c>
      <c r="B751" s="122">
        <v>0</v>
      </c>
      <c r="C751" s="10"/>
      <c r="D751" s="120" t="str">
        <f t="shared" si="11"/>
        <v/>
      </c>
    </row>
    <row r="752" spans="1:4" ht="13.5">
      <c r="A752" s="137" t="s">
        <v>546</v>
      </c>
      <c r="B752" s="122">
        <v>0</v>
      </c>
      <c r="C752" s="10"/>
      <c r="D752" s="120" t="str">
        <f t="shared" si="11"/>
        <v/>
      </c>
    </row>
    <row r="753" spans="1:4" ht="13.5">
      <c r="A753" s="137" t="s">
        <v>547</v>
      </c>
      <c r="B753" s="119">
        <v>0</v>
      </c>
      <c r="C753" s="119">
        <f>SUM(C754:C755)</f>
        <v>0</v>
      </c>
      <c r="D753" s="120" t="str">
        <f t="shared" si="11"/>
        <v/>
      </c>
    </row>
    <row r="754" spans="1:4" ht="13.5">
      <c r="A754" s="137" t="s">
        <v>548</v>
      </c>
      <c r="B754" s="122">
        <v>0</v>
      </c>
      <c r="C754" s="10"/>
      <c r="D754" s="120" t="str">
        <f t="shared" si="11"/>
        <v/>
      </c>
    </row>
    <row r="755" spans="1:4" ht="13.5">
      <c r="A755" s="137" t="s">
        <v>549</v>
      </c>
      <c r="B755" s="122">
        <v>0</v>
      </c>
      <c r="C755" s="10"/>
      <c r="D755" s="120" t="str">
        <f t="shared" si="11"/>
        <v/>
      </c>
    </row>
    <row r="756" spans="1:4" ht="13.5">
      <c r="A756" s="137" t="s">
        <v>550</v>
      </c>
      <c r="B756" s="122">
        <v>0</v>
      </c>
      <c r="C756" s="10"/>
      <c r="D756" s="120" t="str">
        <f t="shared" si="11"/>
        <v/>
      </c>
    </row>
    <row r="757" spans="1:4" ht="13.5">
      <c r="A757" s="137" t="s">
        <v>551</v>
      </c>
      <c r="B757" s="122">
        <v>2604</v>
      </c>
      <c r="C757" s="10">
        <v>657</v>
      </c>
      <c r="D757" s="120">
        <f t="shared" si="11"/>
        <v>25.2</v>
      </c>
    </row>
    <row r="758" spans="1:4" ht="13.5">
      <c r="A758" s="137" t="s">
        <v>552</v>
      </c>
      <c r="B758" s="119">
        <v>851</v>
      </c>
      <c r="C758" s="119">
        <f>SUM(C759:C763)</f>
        <v>10</v>
      </c>
      <c r="D758" s="120">
        <f t="shared" si="11"/>
        <v>1.2</v>
      </c>
    </row>
    <row r="759" spans="1:4" ht="13.5">
      <c r="A759" s="137" t="s">
        <v>1586</v>
      </c>
      <c r="B759" s="122">
        <v>0</v>
      </c>
      <c r="C759" s="10"/>
      <c r="D759" s="120" t="str">
        <f t="shared" si="11"/>
        <v/>
      </c>
    </row>
    <row r="760" spans="1:4" ht="13.5">
      <c r="A760" s="137" t="s">
        <v>1587</v>
      </c>
      <c r="B760" s="122">
        <v>10</v>
      </c>
      <c r="C760" s="10">
        <v>10</v>
      </c>
      <c r="D760" s="120">
        <f t="shared" si="11"/>
        <v>100</v>
      </c>
    </row>
    <row r="761" spans="1:4" ht="13.5">
      <c r="A761" s="137" t="s">
        <v>1588</v>
      </c>
      <c r="B761" s="122">
        <v>841</v>
      </c>
      <c r="C761" s="10"/>
      <c r="D761" s="120">
        <f t="shared" si="11"/>
        <v>0</v>
      </c>
    </row>
    <row r="762" spans="1:4" ht="13.5">
      <c r="A762" s="137" t="s">
        <v>1589</v>
      </c>
      <c r="B762" s="122">
        <v>0</v>
      </c>
      <c r="C762" s="10"/>
      <c r="D762" s="120" t="str">
        <f t="shared" si="11"/>
        <v/>
      </c>
    </row>
    <row r="763" spans="1:4" ht="13.5">
      <c r="A763" s="137" t="s">
        <v>553</v>
      </c>
      <c r="B763" s="122">
        <v>0</v>
      </c>
      <c r="C763" s="10"/>
      <c r="D763" s="120" t="str">
        <f t="shared" si="11"/>
        <v/>
      </c>
    </row>
    <row r="764" spans="1:4" ht="13.5">
      <c r="A764" s="137" t="s">
        <v>554</v>
      </c>
      <c r="B764" s="122">
        <v>0</v>
      </c>
      <c r="C764" s="10"/>
      <c r="D764" s="120" t="str">
        <f t="shared" si="11"/>
        <v/>
      </c>
    </row>
    <row r="765" spans="1:4" ht="13.5">
      <c r="A765" s="137" t="s">
        <v>555</v>
      </c>
      <c r="B765" s="122">
        <v>0</v>
      </c>
      <c r="C765" s="10"/>
      <c r="D765" s="120" t="str">
        <f t="shared" si="11"/>
        <v/>
      </c>
    </row>
    <row r="766" spans="1:4" ht="13.5">
      <c r="A766" s="137" t="s">
        <v>556</v>
      </c>
      <c r="B766" s="119">
        <v>0</v>
      </c>
      <c r="C766" s="119">
        <f>SUM(C767:C780)</f>
        <v>0</v>
      </c>
      <c r="D766" s="120" t="str">
        <f t="shared" si="11"/>
        <v/>
      </c>
    </row>
    <row r="767" spans="1:4" ht="13.5">
      <c r="A767" s="137" t="s">
        <v>81</v>
      </c>
      <c r="B767" s="122">
        <v>0</v>
      </c>
      <c r="C767" s="10"/>
      <c r="D767" s="120" t="str">
        <f t="shared" si="11"/>
        <v/>
      </c>
    </row>
    <row r="768" spans="1:4" ht="13.5">
      <c r="A768" s="137" t="s">
        <v>82</v>
      </c>
      <c r="B768" s="122">
        <v>0</v>
      </c>
      <c r="C768" s="10"/>
      <c r="D768" s="120" t="str">
        <f t="shared" si="11"/>
        <v/>
      </c>
    </row>
    <row r="769" spans="1:4" ht="13.5">
      <c r="A769" s="137" t="s">
        <v>83</v>
      </c>
      <c r="B769" s="122">
        <v>0</v>
      </c>
      <c r="C769" s="10"/>
      <c r="D769" s="120" t="str">
        <f t="shared" si="11"/>
        <v/>
      </c>
    </row>
    <row r="770" spans="1:4" ht="13.5">
      <c r="A770" s="137" t="s">
        <v>557</v>
      </c>
      <c r="B770" s="122">
        <v>0</v>
      </c>
      <c r="C770" s="10"/>
      <c r="D770" s="120" t="str">
        <f t="shared" si="11"/>
        <v/>
      </c>
    </row>
    <row r="771" spans="1:4" ht="13.5">
      <c r="A771" s="137" t="s">
        <v>558</v>
      </c>
      <c r="B771" s="122">
        <v>0</v>
      </c>
      <c r="C771" s="10"/>
      <c r="D771" s="120" t="str">
        <f t="shared" si="11"/>
        <v/>
      </c>
    </row>
    <row r="772" spans="1:4" ht="13.5">
      <c r="A772" s="137" t="s">
        <v>559</v>
      </c>
      <c r="B772" s="122">
        <v>0</v>
      </c>
      <c r="C772" s="10"/>
      <c r="D772" s="120" t="str">
        <f t="shared" si="11"/>
        <v/>
      </c>
    </row>
    <row r="773" spans="1:4" ht="13.5">
      <c r="A773" s="137" t="s">
        <v>560</v>
      </c>
      <c r="B773" s="122">
        <v>0</v>
      </c>
      <c r="C773" s="10"/>
      <c r="D773" s="120" t="str">
        <f t="shared" ref="D773:D836" si="12">IF(B773=0,"",ROUND(C773/B773*100,1))</f>
        <v/>
      </c>
    </row>
    <row r="774" spans="1:4" ht="13.5">
      <c r="A774" s="137" t="s">
        <v>561</v>
      </c>
      <c r="B774" s="122">
        <v>0</v>
      </c>
      <c r="C774" s="10"/>
      <c r="D774" s="120" t="str">
        <f t="shared" si="12"/>
        <v/>
      </c>
    </row>
    <row r="775" spans="1:4" ht="13.5">
      <c r="A775" s="137" t="s">
        <v>562</v>
      </c>
      <c r="B775" s="122">
        <v>0</v>
      </c>
      <c r="C775" s="10"/>
      <c r="D775" s="120" t="str">
        <f t="shared" si="12"/>
        <v/>
      </c>
    </row>
    <row r="776" spans="1:4" ht="13.5">
      <c r="A776" s="137" t="s">
        <v>563</v>
      </c>
      <c r="B776" s="122">
        <v>0</v>
      </c>
      <c r="C776" s="10"/>
      <c r="D776" s="120" t="str">
        <f t="shared" si="12"/>
        <v/>
      </c>
    </row>
    <row r="777" spans="1:4" ht="13.5">
      <c r="A777" s="137" t="s">
        <v>122</v>
      </c>
      <c r="B777" s="122">
        <v>0</v>
      </c>
      <c r="C777" s="10"/>
      <c r="D777" s="120" t="str">
        <f t="shared" si="12"/>
        <v/>
      </c>
    </row>
    <row r="778" spans="1:4" ht="13.5">
      <c r="A778" s="137" t="s">
        <v>564</v>
      </c>
      <c r="B778" s="122">
        <v>0</v>
      </c>
      <c r="C778" s="10"/>
      <c r="D778" s="120" t="str">
        <f t="shared" si="12"/>
        <v/>
      </c>
    </row>
    <row r="779" spans="1:4" ht="13.5">
      <c r="A779" s="137" t="s">
        <v>90</v>
      </c>
      <c r="B779" s="122">
        <v>0</v>
      </c>
      <c r="C779" s="10"/>
      <c r="D779" s="120" t="str">
        <f t="shared" si="12"/>
        <v/>
      </c>
    </row>
    <row r="780" spans="1:4" ht="13.5">
      <c r="A780" s="137" t="s">
        <v>565</v>
      </c>
      <c r="B780" s="122">
        <v>0</v>
      </c>
      <c r="C780" s="10"/>
      <c r="D780" s="120" t="str">
        <f t="shared" si="12"/>
        <v/>
      </c>
    </row>
    <row r="781" spans="1:4" ht="13.5">
      <c r="A781" s="137" t="s">
        <v>566</v>
      </c>
      <c r="B781" s="122">
        <v>0</v>
      </c>
      <c r="C781" s="10">
        <v>66</v>
      </c>
      <c r="D781" s="120" t="str">
        <f t="shared" si="12"/>
        <v/>
      </c>
    </row>
    <row r="782" spans="1:4" ht="13.5">
      <c r="A782" s="137" t="s">
        <v>567</v>
      </c>
      <c r="B782" s="119">
        <v>9076</v>
      </c>
      <c r="C782" s="119">
        <f>SUM(C783,C794,C795,C798,C799,C800,)</f>
        <v>8739</v>
      </c>
      <c r="D782" s="120">
        <f t="shared" si="12"/>
        <v>96.3</v>
      </c>
    </row>
    <row r="783" spans="1:4" ht="13.5">
      <c r="A783" s="137" t="s">
        <v>1590</v>
      </c>
      <c r="B783" s="119">
        <v>1376</v>
      </c>
      <c r="C783" s="119">
        <f>SUM(C784:C793)</f>
        <v>2033</v>
      </c>
      <c r="D783" s="120">
        <f t="shared" si="12"/>
        <v>147.69999999999999</v>
      </c>
    </row>
    <row r="784" spans="1:4" ht="13.5">
      <c r="A784" s="137" t="s">
        <v>1558</v>
      </c>
      <c r="B784" s="122">
        <v>246</v>
      </c>
      <c r="C784" s="10">
        <v>275</v>
      </c>
      <c r="D784" s="120">
        <f t="shared" si="12"/>
        <v>111.8</v>
      </c>
    </row>
    <row r="785" spans="1:4" ht="13.5">
      <c r="A785" s="137" t="s">
        <v>1559</v>
      </c>
      <c r="B785" s="122">
        <v>332</v>
      </c>
      <c r="C785" s="10">
        <v>61</v>
      </c>
      <c r="D785" s="120">
        <f t="shared" si="12"/>
        <v>18.399999999999999</v>
      </c>
    </row>
    <row r="786" spans="1:4" ht="13.5">
      <c r="A786" s="137" t="s">
        <v>1560</v>
      </c>
      <c r="B786" s="122">
        <v>798</v>
      </c>
      <c r="C786" s="10">
        <v>1526</v>
      </c>
      <c r="D786" s="120">
        <f t="shared" si="12"/>
        <v>191.2</v>
      </c>
    </row>
    <row r="787" spans="1:4" ht="13.5">
      <c r="A787" s="137" t="s">
        <v>1591</v>
      </c>
      <c r="B787" s="122">
        <v>0</v>
      </c>
      <c r="C787" s="10"/>
      <c r="D787" s="120" t="str">
        <f t="shared" si="12"/>
        <v/>
      </c>
    </row>
    <row r="788" spans="1:4" ht="13.5">
      <c r="A788" s="137" t="s">
        <v>1592</v>
      </c>
      <c r="B788" s="122">
        <v>0</v>
      </c>
      <c r="C788" s="10"/>
      <c r="D788" s="120" t="str">
        <f t="shared" si="12"/>
        <v/>
      </c>
    </row>
    <row r="789" spans="1:4" ht="13.5">
      <c r="A789" s="137" t="s">
        <v>1593</v>
      </c>
      <c r="B789" s="122">
        <v>0</v>
      </c>
      <c r="C789" s="10"/>
      <c r="D789" s="120" t="str">
        <f t="shared" si="12"/>
        <v/>
      </c>
    </row>
    <row r="790" spans="1:4" ht="13.5">
      <c r="A790" s="137" t="s">
        <v>1594</v>
      </c>
      <c r="B790" s="122">
        <v>0</v>
      </c>
      <c r="C790" s="10"/>
      <c r="D790" s="120" t="str">
        <f t="shared" si="12"/>
        <v/>
      </c>
    </row>
    <row r="791" spans="1:4" ht="13.5">
      <c r="A791" s="137" t="s">
        <v>1595</v>
      </c>
      <c r="B791" s="122">
        <v>0</v>
      </c>
      <c r="C791" s="10"/>
      <c r="D791" s="120" t="str">
        <f t="shared" si="12"/>
        <v/>
      </c>
    </row>
    <row r="792" spans="1:4" ht="13.5">
      <c r="A792" s="137" t="s">
        <v>1596</v>
      </c>
      <c r="B792" s="122">
        <v>0</v>
      </c>
      <c r="C792" s="10"/>
      <c r="D792" s="120" t="str">
        <f t="shared" si="12"/>
        <v/>
      </c>
    </row>
    <row r="793" spans="1:4" ht="13.5">
      <c r="A793" s="137" t="s">
        <v>1597</v>
      </c>
      <c r="B793" s="122">
        <v>0</v>
      </c>
      <c r="C793" s="10">
        <v>171</v>
      </c>
      <c r="D793" s="120" t="str">
        <f t="shared" si="12"/>
        <v/>
      </c>
    </row>
    <row r="794" spans="1:4" ht="13.5">
      <c r="A794" s="137" t="s">
        <v>1598</v>
      </c>
      <c r="B794" s="122">
        <v>0</v>
      </c>
      <c r="C794" s="10"/>
      <c r="D794" s="120" t="str">
        <f t="shared" si="12"/>
        <v/>
      </c>
    </row>
    <row r="795" spans="1:4" ht="13.5">
      <c r="A795" s="137" t="s">
        <v>1599</v>
      </c>
      <c r="B795" s="119">
        <v>4931</v>
      </c>
      <c r="C795" s="119">
        <f>SUM(C796:C797)</f>
        <v>2567</v>
      </c>
      <c r="D795" s="120">
        <f t="shared" si="12"/>
        <v>52.1</v>
      </c>
    </row>
    <row r="796" spans="1:4" ht="13.5">
      <c r="A796" s="137" t="s">
        <v>1600</v>
      </c>
      <c r="B796" s="122">
        <v>0</v>
      </c>
      <c r="C796" s="10"/>
      <c r="D796" s="120" t="str">
        <f t="shared" si="12"/>
        <v/>
      </c>
    </row>
    <row r="797" spans="1:4" ht="13.5">
      <c r="A797" s="137" t="s">
        <v>1601</v>
      </c>
      <c r="B797" s="122">
        <v>4931</v>
      </c>
      <c r="C797" s="10">
        <v>2567</v>
      </c>
      <c r="D797" s="120">
        <f t="shared" si="12"/>
        <v>52.1</v>
      </c>
    </row>
    <row r="798" spans="1:4" ht="13.5">
      <c r="A798" s="137" t="s">
        <v>1602</v>
      </c>
      <c r="B798" s="122">
        <v>2769</v>
      </c>
      <c r="C798" s="10">
        <v>4139</v>
      </c>
      <c r="D798" s="120">
        <f t="shared" si="12"/>
        <v>149.5</v>
      </c>
    </row>
    <row r="799" spans="1:4" ht="13.5">
      <c r="A799" s="137" t="s">
        <v>1603</v>
      </c>
      <c r="B799" s="122">
        <v>0</v>
      </c>
      <c r="C799" s="10"/>
      <c r="D799" s="120" t="str">
        <f t="shared" si="12"/>
        <v/>
      </c>
    </row>
    <row r="800" spans="1:4" ht="13.5">
      <c r="A800" s="137" t="s">
        <v>1604</v>
      </c>
      <c r="B800" s="122">
        <v>0</v>
      </c>
      <c r="C800" s="10"/>
      <c r="D800" s="120" t="str">
        <f t="shared" si="12"/>
        <v/>
      </c>
    </row>
    <row r="801" spans="1:4" ht="13.5">
      <c r="A801" s="137" t="s">
        <v>571</v>
      </c>
      <c r="B801" s="119">
        <v>37119</v>
      </c>
      <c r="C801" s="119">
        <f>SUM(C802,C827,C852,C878,C889,C900,C906,C913,C920,C923,)</f>
        <v>32947</v>
      </c>
      <c r="D801" s="120">
        <f t="shared" si="12"/>
        <v>88.8</v>
      </c>
    </row>
    <row r="802" spans="1:4" ht="13.5">
      <c r="A802" s="137" t="s">
        <v>572</v>
      </c>
      <c r="B802" s="119">
        <v>18352</v>
      </c>
      <c r="C802" s="119">
        <f>SUM(C803:C826)</f>
        <v>17085</v>
      </c>
      <c r="D802" s="120">
        <f t="shared" si="12"/>
        <v>93.1</v>
      </c>
    </row>
    <row r="803" spans="1:4" ht="13.5">
      <c r="A803" s="137" t="s">
        <v>1605</v>
      </c>
      <c r="B803" s="122">
        <v>381</v>
      </c>
      <c r="C803" s="10">
        <v>383</v>
      </c>
      <c r="D803" s="120">
        <f t="shared" si="12"/>
        <v>100.5</v>
      </c>
    </row>
    <row r="804" spans="1:4" ht="13.5">
      <c r="A804" s="137" t="s">
        <v>569</v>
      </c>
      <c r="B804" s="122">
        <v>75</v>
      </c>
      <c r="C804" s="10">
        <v>380</v>
      </c>
      <c r="D804" s="120">
        <f t="shared" si="12"/>
        <v>506.7</v>
      </c>
    </row>
    <row r="805" spans="1:4" ht="13.5">
      <c r="A805" s="137" t="s">
        <v>570</v>
      </c>
      <c r="B805" s="122">
        <v>0</v>
      </c>
      <c r="C805" s="10"/>
      <c r="D805" s="120" t="str">
        <f t="shared" si="12"/>
        <v/>
      </c>
    </row>
    <row r="806" spans="1:4" ht="13.5">
      <c r="A806" s="137" t="s">
        <v>573</v>
      </c>
      <c r="B806" s="122">
        <v>2437</v>
      </c>
      <c r="C806" s="10">
        <v>2562</v>
      </c>
      <c r="D806" s="120">
        <f t="shared" si="12"/>
        <v>105.1</v>
      </c>
    </row>
    <row r="807" spans="1:4" ht="13.5">
      <c r="A807" s="137" t="s">
        <v>574</v>
      </c>
      <c r="B807" s="122">
        <v>0</v>
      </c>
      <c r="C807" s="10"/>
      <c r="D807" s="120" t="str">
        <f t="shared" si="12"/>
        <v/>
      </c>
    </row>
    <row r="808" spans="1:4" ht="13.5">
      <c r="A808" s="137" t="s">
        <v>575</v>
      </c>
      <c r="B808" s="122">
        <v>227</v>
      </c>
      <c r="C808" s="10">
        <v>297</v>
      </c>
      <c r="D808" s="120">
        <f t="shared" si="12"/>
        <v>130.80000000000001</v>
      </c>
    </row>
    <row r="809" spans="1:4" ht="13.5">
      <c r="A809" s="137" t="s">
        <v>576</v>
      </c>
      <c r="B809" s="122">
        <v>493</v>
      </c>
      <c r="C809" s="10">
        <v>418</v>
      </c>
      <c r="D809" s="120">
        <f t="shared" si="12"/>
        <v>84.8</v>
      </c>
    </row>
    <row r="810" spans="1:4" ht="13.5">
      <c r="A810" s="137" t="s">
        <v>577</v>
      </c>
      <c r="B810" s="122">
        <v>165</v>
      </c>
      <c r="C810" s="10">
        <v>37</v>
      </c>
      <c r="D810" s="120">
        <f t="shared" si="12"/>
        <v>22.4</v>
      </c>
    </row>
    <row r="811" spans="1:4" ht="13.5">
      <c r="A811" s="137" t="s">
        <v>578</v>
      </c>
      <c r="B811" s="122">
        <v>14</v>
      </c>
      <c r="C811" s="10">
        <v>14</v>
      </c>
      <c r="D811" s="120">
        <f t="shared" si="12"/>
        <v>100</v>
      </c>
    </row>
    <row r="812" spans="1:4" ht="13.5">
      <c r="A812" s="137" t="s">
        <v>579</v>
      </c>
      <c r="B812" s="122">
        <v>2</v>
      </c>
      <c r="C812" s="10"/>
      <c r="D812" s="120">
        <f t="shared" si="12"/>
        <v>0</v>
      </c>
    </row>
    <row r="813" spans="1:4" ht="13.5">
      <c r="A813" s="137" t="s">
        <v>580</v>
      </c>
      <c r="B813" s="122">
        <v>39</v>
      </c>
      <c r="C813" s="10"/>
      <c r="D813" s="120">
        <f t="shared" si="12"/>
        <v>0</v>
      </c>
    </row>
    <row r="814" spans="1:4" ht="13.5">
      <c r="A814" s="137" t="s">
        <v>581</v>
      </c>
      <c r="B814" s="122">
        <v>0</v>
      </c>
      <c r="C814" s="10"/>
      <c r="D814" s="120" t="str">
        <f t="shared" si="12"/>
        <v/>
      </c>
    </row>
    <row r="815" spans="1:4" ht="13.5">
      <c r="A815" s="137" t="s">
        <v>1606</v>
      </c>
      <c r="B815" s="122">
        <v>707</v>
      </c>
      <c r="C815" s="10"/>
      <c r="D815" s="120">
        <f t="shared" si="12"/>
        <v>0</v>
      </c>
    </row>
    <row r="816" spans="1:4" ht="13.5">
      <c r="A816" s="137" t="s">
        <v>1607</v>
      </c>
      <c r="B816" s="122">
        <v>0</v>
      </c>
      <c r="C816" s="10"/>
      <c r="D816" s="120" t="str">
        <f t="shared" si="12"/>
        <v/>
      </c>
    </row>
    <row r="817" spans="1:4" ht="13.5">
      <c r="A817" s="137" t="s">
        <v>1608</v>
      </c>
      <c r="B817" s="122">
        <v>0</v>
      </c>
      <c r="C817" s="10"/>
      <c r="D817" s="120" t="str">
        <f t="shared" si="12"/>
        <v/>
      </c>
    </row>
    <row r="818" spans="1:4" ht="13.5">
      <c r="A818" s="137" t="s">
        <v>582</v>
      </c>
      <c r="B818" s="122">
        <v>9421</v>
      </c>
      <c r="C818" s="10">
        <v>10553</v>
      </c>
      <c r="D818" s="120">
        <f t="shared" si="12"/>
        <v>112</v>
      </c>
    </row>
    <row r="819" spans="1:4" ht="13.5">
      <c r="A819" s="137" t="s">
        <v>583</v>
      </c>
      <c r="B819" s="122">
        <v>10</v>
      </c>
      <c r="C819" s="10"/>
      <c r="D819" s="120">
        <f t="shared" si="12"/>
        <v>0</v>
      </c>
    </row>
    <row r="820" spans="1:4" ht="13.5">
      <c r="A820" s="137" t="s">
        <v>584</v>
      </c>
      <c r="B820" s="122">
        <v>0</v>
      </c>
      <c r="C820" s="10"/>
      <c r="D820" s="120" t="str">
        <f t="shared" si="12"/>
        <v/>
      </c>
    </row>
    <row r="821" spans="1:4" ht="13.5">
      <c r="A821" s="137" t="s">
        <v>585</v>
      </c>
      <c r="B821" s="122">
        <v>400</v>
      </c>
      <c r="C821" s="10">
        <v>1</v>
      </c>
      <c r="D821" s="120">
        <f t="shared" si="12"/>
        <v>0.3</v>
      </c>
    </row>
    <row r="822" spans="1:4" ht="13.5">
      <c r="A822" s="137" t="s">
        <v>586</v>
      </c>
      <c r="B822" s="122">
        <v>0</v>
      </c>
      <c r="C822" s="10">
        <v>2</v>
      </c>
      <c r="D822" s="120" t="str">
        <f t="shared" si="12"/>
        <v/>
      </c>
    </row>
    <row r="823" spans="1:4" ht="13.5">
      <c r="A823" s="137" t="s">
        <v>587</v>
      </c>
      <c r="B823" s="122">
        <v>0</v>
      </c>
      <c r="C823" s="10"/>
      <c r="D823" s="120" t="str">
        <f t="shared" si="12"/>
        <v/>
      </c>
    </row>
    <row r="824" spans="1:4" ht="13.5">
      <c r="A824" s="137" t="s">
        <v>588</v>
      </c>
      <c r="B824" s="122">
        <v>0</v>
      </c>
      <c r="C824" s="10"/>
      <c r="D824" s="120" t="str">
        <f t="shared" si="12"/>
        <v/>
      </c>
    </row>
    <row r="825" spans="1:4" ht="13.5">
      <c r="A825" s="137" t="s">
        <v>589</v>
      </c>
      <c r="B825" s="122">
        <v>0</v>
      </c>
      <c r="C825" s="10"/>
      <c r="D825" s="120" t="str">
        <f t="shared" si="12"/>
        <v/>
      </c>
    </row>
    <row r="826" spans="1:4" ht="13.5">
      <c r="A826" s="137" t="s">
        <v>1609</v>
      </c>
      <c r="B826" s="122">
        <v>3981</v>
      </c>
      <c r="C826" s="10">
        <v>2438</v>
      </c>
      <c r="D826" s="120">
        <f t="shared" si="12"/>
        <v>61.2</v>
      </c>
    </row>
    <row r="827" spans="1:4" ht="13.5">
      <c r="A827" s="137" t="s">
        <v>1610</v>
      </c>
      <c r="B827" s="119">
        <v>1526</v>
      </c>
      <c r="C827" s="119">
        <f>SUM(C828:C851)</f>
        <v>965</v>
      </c>
      <c r="D827" s="120">
        <f t="shared" si="12"/>
        <v>63.2</v>
      </c>
    </row>
    <row r="828" spans="1:4" ht="13.5">
      <c r="A828" s="137" t="s">
        <v>568</v>
      </c>
      <c r="B828" s="122">
        <v>253</v>
      </c>
      <c r="C828" s="10">
        <v>279</v>
      </c>
      <c r="D828" s="120">
        <f t="shared" si="12"/>
        <v>110.3</v>
      </c>
    </row>
    <row r="829" spans="1:4" ht="13.5">
      <c r="A829" s="137" t="s">
        <v>569</v>
      </c>
      <c r="B829" s="122">
        <v>43</v>
      </c>
      <c r="C829" s="10"/>
      <c r="D829" s="120">
        <f t="shared" si="12"/>
        <v>0</v>
      </c>
    </row>
    <row r="830" spans="1:4" ht="13.5">
      <c r="A830" s="137" t="s">
        <v>570</v>
      </c>
      <c r="B830" s="122">
        <v>0</v>
      </c>
      <c r="C830" s="10"/>
      <c r="D830" s="120" t="str">
        <f t="shared" si="12"/>
        <v/>
      </c>
    </row>
    <row r="831" spans="1:4" ht="13.5">
      <c r="A831" s="136" t="s">
        <v>1611</v>
      </c>
      <c r="B831" s="122">
        <v>252</v>
      </c>
      <c r="C831" s="10">
        <v>650</v>
      </c>
      <c r="D831" s="120">
        <f t="shared" si="12"/>
        <v>257.89999999999998</v>
      </c>
    </row>
    <row r="832" spans="1:4" ht="13.5">
      <c r="A832" s="137" t="s">
        <v>590</v>
      </c>
      <c r="B832" s="122">
        <v>531</v>
      </c>
      <c r="C832" s="10">
        <v>25</v>
      </c>
      <c r="D832" s="120">
        <f t="shared" si="12"/>
        <v>4.7</v>
      </c>
    </row>
    <row r="833" spans="1:4" ht="13.5">
      <c r="A833" s="137" t="s">
        <v>1612</v>
      </c>
      <c r="B833" s="122">
        <v>0</v>
      </c>
      <c r="C833" s="10"/>
      <c r="D833" s="120" t="str">
        <f t="shared" si="12"/>
        <v/>
      </c>
    </row>
    <row r="834" spans="1:4" ht="13.5">
      <c r="A834" s="137" t="s">
        <v>591</v>
      </c>
      <c r="B834" s="122">
        <v>0</v>
      </c>
      <c r="C834" s="10"/>
      <c r="D834" s="120" t="str">
        <f t="shared" si="12"/>
        <v/>
      </c>
    </row>
    <row r="835" spans="1:4" ht="13.5">
      <c r="A835" s="137" t="s">
        <v>592</v>
      </c>
      <c r="B835" s="122">
        <v>5</v>
      </c>
      <c r="C835" s="10"/>
      <c r="D835" s="120">
        <f t="shared" si="12"/>
        <v>0</v>
      </c>
    </row>
    <row r="836" spans="1:4" ht="13.5">
      <c r="A836" s="136" t="s">
        <v>1613</v>
      </c>
      <c r="B836" s="122">
        <v>0</v>
      </c>
      <c r="C836" s="10"/>
      <c r="D836" s="120" t="str">
        <f t="shared" si="12"/>
        <v/>
      </c>
    </row>
    <row r="837" spans="1:4" ht="13.5">
      <c r="A837" s="137" t="s">
        <v>593</v>
      </c>
      <c r="B837" s="122">
        <v>0</v>
      </c>
      <c r="C837" s="10"/>
      <c r="D837" s="120" t="str">
        <f t="shared" ref="D837:D900" si="13">IF(B837=0,"",ROUND(C837/B837*100,1))</f>
        <v/>
      </c>
    </row>
    <row r="838" spans="1:4" ht="13.5">
      <c r="A838" s="137" t="s">
        <v>594</v>
      </c>
      <c r="B838" s="122">
        <v>0</v>
      </c>
      <c r="C838" s="10"/>
      <c r="D838" s="120" t="str">
        <f t="shared" si="13"/>
        <v/>
      </c>
    </row>
    <row r="839" spans="1:4" ht="13.5">
      <c r="A839" s="136" t="s">
        <v>1614</v>
      </c>
      <c r="B839" s="122">
        <v>26</v>
      </c>
      <c r="C839" s="10"/>
      <c r="D839" s="120">
        <f t="shared" si="13"/>
        <v>0</v>
      </c>
    </row>
    <row r="840" spans="1:4" ht="13.5">
      <c r="A840" s="137" t="s">
        <v>595</v>
      </c>
      <c r="B840" s="122">
        <v>0</v>
      </c>
      <c r="C840" s="10"/>
      <c r="D840" s="120" t="str">
        <f t="shared" si="13"/>
        <v/>
      </c>
    </row>
    <row r="841" spans="1:4" ht="13.5">
      <c r="A841" s="136" t="s">
        <v>1615</v>
      </c>
      <c r="B841" s="122">
        <v>0</v>
      </c>
      <c r="C841" s="10"/>
      <c r="D841" s="120" t="str">
        <f t="shared" si="13"/>
        <v/>
      </c>
    </row>
    <row r="842" spans="1:4" ht="13.5">
      <c r="A842" s="136" t="s">
        <v>1616</v>
      </c>
      <c r="B842" s="122">
        <v>0</v>
      </c>
      <c r="C842" s="10"/>
      <c r="D842" s="120" t="str">
        <f t="shared" si="13"/>
        <v/>
      </c>
    </row>
    <row r="843" spans="1:4" ht="13.5">
      <c r="A843" s="137" t="s">
        <v>596</v>
      </c>
      <c r="B843" s="122">
        <v>0</v>
      </c>
      <c r="C843" s="10"/>
      <c r="D843" s="120" t="str">
        <f t="shared" si="13"/>
        <v/>
      </c>
    </row>
    <row r="844" spans="1:4" ht="13.5">
      <c r="A844" s="137" t="s">
        <v>597</v>
      </c>
      <c r="B844" s="122">
        <v>9</v>
      </c>
      <c r="C844" s="10"/>
      <c r="D844" s="120">
        <f t="shared" si="13"/>
        <v>0</v>
      </c>
    </row>
    <row r="845" spans="1:4" ht="13.5">
      <c r="A845" s="136" t="s">
        <v>1617</v>
      </c>
      <c r="B845" s="122">
        <v>0</v>
      </c>
      <c r="C845" s="10"/>
      <c r="D845" s="120" t="str">
        <f t="shared" si="13"/>
        <v/>
      </c>
    </row>
    <row r="846" spans="1:4" ht="13.5">
      <c r="A846" s="137" t="s">
        <v>598</v>
      </c>
      <c r="B846" s="122">
        <v>0</v>
      </c>
      <c r="C846" s="10"/>
      <c r="D846" s="120" t="str">
        <f t="shared" si="13"/>
        <v/>
      </c>
    </row>
    <row r="847" spans="1:4" ht="13.5">
      <c r="A847" s="136" t="s">
        <v>1618</v>
      </c>
      <c r="B847" s="122">
        <v>24</v>
      </c>
      <c r="C847" s="10">
        <v>11</v>
      </c>
      <c r="D847" s="120">
        <f t="shared" si="13"/>
        <v>45.8</v>
      </c>
    </row>
    <row r="848" spans="1:4" ht="13.5">
      <c r="A848" s="136" t="s">
        <v>1619</v>
      </c>
      <c r="B848" s="10"/>
      <c r="C848" s="10"/>
      <c r="D848" s="120" t="str">
        <f t="shared" si="13"/>
        <v/>
      </c>
    </row>
    <row r="849" spans="1:4" ht="13.5">
      <c r="A849" s="136" t="s">
        <v>1620</v>
      </c>
      <c r="B849" s="10"/>
      <c r="C849" s="10"/>
      <c r="D849" s="120" t="str">
        <f t="shared" si="13"/>
        <v/>
      </c>
    </row>
    <row r="850" spans="1:4" ht="13.5">
      <c r="A850" s="136" t="s">
        <v>1621</v>
      </c>
      <c r="B850" s="129">
        <v>0</v>
      </c>
      <c r="C850" s="10"/>
      <c r="D850" s="120" t="str">
        <f t="shared" si="13"/>
        <v/>
      </c>
    </row>
    <row r="851" spans="1:4" ht="13.5">
      <c r="A851" s="137" t="s">
        <v>599</v>
      </c>
      <c r="B851" s="122">
        <v>383</v>
      </c>
      <c r="C851" s="10"/>
      <c r="D851" s="120">
        <f t="shared" si="13"/>
        <v>0</v>
      </c>
    </row>
    <row r="852" spans="1:4" ht="13.5">
      <c r="A852" s="137" t="s">
        <v>600</v>
      </c>
      <c r="B852" s="119">
        <v>5221</v>
      </c>
      <c r="C852" s="119">
        <f>SUM(C853:C877)</f>
        <v>2791</v>
      </c>
      <c r="D852" s="120">
        <f t="shared" si="13"/>
        <v>53.5</v>
      </c>
    </row>
    <row r="853" spans="1:4" ht="13.5">
      <c r="A853" s="137" t="s">
        <v>568</v>
      </c>
      <c r="B853" s="122">
        <v>65</v>
      </c>
      <c r="C853" s="10">
        <v>76</v>
      </c>
      <c r="D853" s="120">
        <f t="shared" si="13"/>
        <v>116.9</v>
      </c>
    </row>
    <row r="854" spans="1:4" ht="13.5">
      <c r="A854" s="137" t="s">
        <v>569</v>
      </c>
      <c r="B854" s="122">
        <v>0</v>
      </c>
      <c r="C854" s="10"/>
      <c r="D854" s="120" t="str">
        <f t="shared" si="13"/>
        <v/>
      </c>
    </row>
    <row r="855" spans="1:4" ht="13.5">
      <c r="A855" s="137" t="s">
        <v>570</v>
      </c>
      <c r="B855" s="122">
        <v>0</v>
      </c>
      <c r="C855" s="10"/>
      <c r="D855" s="120" t="str">
        <f t="shared" si="13"/>
        <v/>
      </c>
    </row>
    <row r="856" spans="1:4" ht="13.5">
      <c r="A856" s="137" t="s">
        <v>601</v>
      </c>
      <c r="B856" s="122">
        <v>419</v>
      </c>
      <c r="C856" s="10">
        <v>427</v>
      </c>
      <c r="D856" s="120">
        <f t="shared" si="13"/>
        <v>101.9</v>
      </c>
    </row>
    <row r="857" spans="1:4" ht="13.5">
      <c r="A857" s="137" t="s">
        <v>602</v>
      </c>
      <c r="B857" s="122">
        <v>417</v>
      </c>
      <c r="C857" s="10"/>
      <c r="D857" s="120">
        <f t="shared" si="13"/>
        <v>0</v>
      </c>
    </row>
    <row r="858" spans="1:4" ht="13.5">
      <c r="A858" s="137" t="s">
        <v>603</v>
      </c>
      <c r="B858" s="122">
        <v>0</v>
      </c>
      <c r="C858" s="10"/>
      <c r="D858" s="120" t="str">
        <f t="shared" si="13"/>
        <v/>
      </c>
    </row>
    <row r="859" spans="1:4" ht="13.5">
      <c r="A859" s="137" t="s">
        <v>604</v>
      </c>
      <c r="B859" s="122">
        <v>0</v>
      </c>
      <c r="C859" s="10"/>
      <c r="D859" s="120" t="str">
        <f t="shared" si="13"/>
        <v/>
      </c>
    </row>
    <row r="860" spans="1:4" ht="13.5">
      <c r="A860" s="137" t="s">
        <v>605</v>
      </c>
      <c r="B860" s="122">
        <v>0</v>
      </c>
      <c r="C860" s="10"/>
      <c r="D860" s="120" t="str">
        <f t="shared" si="13"/>
        <v/>
      </c>
    </row>
    <row r="861" spans="1:4" ht="13.5">
      <c r="A861" s="137" t="s">
        <v>606</v>
      </c>
      <c r="B861" s="122">
        <v>0</v>
      </c>
      <c r="C861" s="10"/>
      <c r="D861" s="120" t="str">
        <f t="shared" si="13"/>
        <v/>
      </c>
    </row>
    <row r="862" spans="1:4" ht="13.5">
      <c r="A862" s="137" t="s">
        <v>607</v>
      </c>
      <c r="B862" s="122">
        <v>18</v>
      </c>
      <c r="C862" s="10"/>
      <c r="D862" s="120">
        <f t="shared" si="13"/>
        <v>0</v>
      </c>
    </row>
    <row r="863" spans="1:4" ht="13.5">
      <c r="A863" s="137" t="s">
        <v>608</v>
      </c>
      <c r="B863" s="122">
        <v>272</v>
      </c>
      <c r="C863" s="10">
        <v>203</v>
      </c>
      <c r="D863" s="120">
        <f t="shared" si="13"/>
        <v>74.599999999999994</v>
      </c>
    </row>
    <row r="864" spans="1:4" ht="13.5">
      <c r="A864" s="137" t="s">
        <v>609</v>
      </c>
      <c r="B864" s="122">
        <v>0</v>
      </c>
      <c r="C864" s="10"/>
      <c r="D864" s="120" t="str">
        <f t="shared" si="13"/>
        <v/>
      </c>
    </row>
    <row r="865" spans="1:4" ht="13.5">
      <c r="A865" s="137" t="s">
        <v>610</v>
      </c>
      <c r="B865" s="122">
        <v>0</v>
      </c>
      <c r="C865" s="10"/>
      <c r="D865" s="120" t="str">
        <f t="shared" si="13"/>
        <v/>
      </c>
    </row>
    <row r="866" spans="1:4" ht="13.5">
      <c r="A866" s="137" t="s">
        <v>611</v>
      </c>
      <c r="B866" s="122">
        <v>35</v>
      </c>
      <c r="C866" s="10">
        <v>115</v>
      </c>
      <c r="D866" s="120">
        <f t="shared" si="13"/>
        <v>328.6</v>
      </c>
    </row>
    <row r="867" spans="1:4" ht="13.5">
      <c r="A867" s="137" t="s">
        <v>612</v>
      </c>
      <c r="B867" s="122">
        <v>7</v>
      </c>
      <c r="C867" s="10"/>
      <c r="D867" s="120">
        <f t="shared" si="13"/>
        <v>0</v>
      </c>
    </row>
    <row r="868" spans="1:4" ht="13.5">
      <c r="A868" s="137" t="s">
        <v>613</v>
      </c>
      <c r="B868" s="122">
        <v>2975</v>
      </c>
      <c r="C868" s="10"/>
      <c r="D868" s="120">
        <f t="shared" si="13"/>
        <v>0</v>
      </c>
    </row>
    <row r="869" spans="1:4" ht="13.5">
      <c r="A869" s="137" t="s">
        <v>614</v>
      </c>
      <c r="B869" s="122">
        <v>181</v>
      </c>
      <c r="C869" s="10">
        <v>195</v>
      </c>
      <c r="D869" s="120">
        <f t="shared" si="13"/>
        <v>107.7</v>
      </c>
    </row>
    <row r="870" spans="1:4" ht="13.5">
      <c r="A870" s="137" t="s">
        <v>615</v>
      </c>
      <c r="B870" s="122">
        <v>0</v>
      </c>
      <c r="C870" s="10"/>
      <c r="D870" s="120" t="str">
        <f t="shared" si="13"/>
        <v/>
      </c>
    </row>
    <row r="871" spans="1:4" ht="13.5">
      <c r="A871" s="137" t="s">
        <v>616</v>
      </c>
      <c r="B871" s="122">
        <v>0</v>
      </c>
      <c r="C871" s="10">
        <v>1630</v>
      </c>
      <c r="D871" s="120" t="str">
        <f t="shared" si="13"/>
        <v/>
      </c>
    </row>
    <row r="872" spans="1:4" ht="13.5">
      <c r="A872" s="137" t="s">
        <v>617</v>
      </c>
      <c r="B872" s="122">
        <v>0</v>
      </c>
      <c r="C872" s="10">
        <v>145</v>
      </c>
      <c r="D872" s="120" t="str">
        <f t="shared" si="13"/>
        <v/>
      </c>
    </row>
    <row r="873" spans="1:4" ht="13.5">
      <c r="A873" s="137" t="s">
        <v>618</v>
      </c>
      <c r="B873" s="122">
        <v>0</v>
      </c>
      <c r="C873" s="10"/>
      <c r="D873" s="120" t="str">
        <f t="shared" si="13"/>
        <v/>
      </c>
    </row>
    <row r="874" spans="1:4" ht="13.5">
      <c r="A874" s="137" t="s">
        <v>596</v>
      </c>
      <c r="B874" s="122">
        <v>0</v>
      </c>
      <c r="C874" s="10"/>
      <c r="D874" s="120" t="str">
        <f t="shared" si="13"/>
        <v/>
      </c>
    </row>
    <row r="875" spans="1:4" ht="13.5">
      <c r="A875" s="137" t="s">
        <v>619</v>
      </c>
      <c r="B875" s="122">
        <v>0</v>
      </c>
      <c r="C875" s="10"/>
      <c r="D875" s="120" t="str">
        <f t="shared" si="13"/>
        <v/>
      </c>
    </row>
    <row r="876" spans="1:4" ht="13.5">
      <c r="A876" s="137" t="s">
        <v>620</v>
      </c>
      <c r="B876" s="122">
        <v>821</v>
      </c>
      <c r="C876" s="10"/>
      <c r="D876" s="120">
        <f t="shared" si="13"/>
        <v>0</v>
      </c>
    </row>
    <row r="877" spans="1:4" ht="13.5">
      <c r="A877" s="137" t="s">
        <v>621</v>
      </c>
      <c r="B877" s="129">
        <v>11</v>
      </c>
      <c r="C877" s="10"/>
      <c r="D877" s="120">
        <f t="shared" si="13"/>
        <v>0</v>
      </c>
    </row>
    <row r="878" spans="1:4" ht="13.5">
      <c r="A878" s="137" t="s">
        <v>622</v>
      </c>
      <c r="B878" s="119">
        <v>0</v>
      </c>
      <c r="C878" s="119">
        <f>SUM(C879:C888)</f>
        <v>0</v>
      </c>
      <c r="D878" s="120" t="str">
        <f t="shared" si="13"/>
        <v/>
      </c>
    </row>
    <row r="879" spans="1:4" ht="13.5">
      <c r="A879" s="137" t="s">
        <v>568</v>
      </c>
      <c r="B879" s="122">
        <v>0</v>
      </c>
      <c r="C879" s="10"/>
      <c r="D879" s="120" t="str">
        <f t="shared" si="13"/>
        <v/>
      </c>
    </row>
    <row r="880" spans="1:4" ht="13.5">
      <c r="A880" s="137" t="s">
        <v>569</v>
      </c>
      <c r="B880" s="122">
        <v>0</v>
      </c>
      <c r="C880" s="10"/>
      <c r="D880" s="120" t="str">
        <f t="shared" si="13"/>
        <v/>
      </c>
    </row>
    <row r="881" spans="1:4" ht="13.5">
      <c r="A881" s="137" t="s">
        <v>570</v>
      </c>
      <c r="B881" s="122">
        <v>0</v>
      </c>
      <c r="C881" s="10"/>
      <c r="D881" s="120" t="str">
        <f t="shared" si="13"/>
        <v/>
      </c>
    </row>
    <row r="882" spans="1:4" ht="13.5">
      <c r="A882" s="137" t="s">
        <v>623</v>
      </c>
      <c r="B882" s="122">
        <v>0</v>
      </c>
      <c r="C882" s="10"/>
      <c r="D882" s="120" t="str">
        <f t="shared" si="13"/>
        <v/>
      </c>
    </row>
    <row r="883" spans="1:4" ht="13.5">
      <c r="A883" s="137" t="s">
        <v>624</v>
      </c>
      <c r="B883" s="122">
        <v>0</v>
      </c>
      <c r="C883" s="10"/>
      <c r="D883" s="120" t="str">
        <f t="shared" si="13"/>
        <v/>
      </c>
    </row>
    <row r="884" spans="1:4" ht="13.5">
      <c r="A884" s="137" t="s">
        <v>625</v>
      </c>
      <c r="B884" s="122">
        <v>0</v>
      </c>
      <c r="C884" s="10"/>
      <c r="D884" s="120" t="str">
        <f t="shared" si="13"/>
        <v/>
      </c>
    </row>
    <row r="885" spans="1:4" ht="13.5">
      <c r="A885" s="137" t="s">
        <v>626</v>
      </c>
      <c r="B885" s="122">
        <v>0</v>
      </c>
      <c r="C885" s="10"/>
      <c r="D885" s="120" t="str">
        <f t="shared" si="13"/>
        <v/>
      </c>
    </row>
    <row r="886" spans="1:4" ht="13.5">
      <c r="A886" s="137" t="s">
        <v>627</v>
      </c>
      <c r="B886" s="122">
        <v>0</v>
      </c>
      <c r="C886" s="10"/>
      <c r="D886" s="120" t="str">
        <f t="shared" si="13"/>
        <v/>
      </c>
    </row>
    <row r="887" spans="1:4" ht="13.5">
      <c r="A887" s="137" t="s">
        <v>628</v>
      </c>
      <c r="B887" s="122">
        <v>0</v>
      </c>
      <c r="C887" s="10"/>
      <c r="D887" s="120" t="str">
        <f t="shared" si="13"/>
        <v/>
      </c>
    </row>
    <row r="888" spans="1:4" ht="13.5">
      <c r="A888" s="137" t="s">
        <v>629</v>
      </c>
      <c r="B888" s="122">
        <v>0</v>
      </c>
      <c r="C888" s="10"/>
      <c r="D888" s="120" t="str">
        <f t="shared" si="13"/>
        <v/>
      </c>
    </row>
    <row r="889" spans="1:4" ht="13.5">
      <c r="A889" s="137" t="s">
        <v>630</v>
      </c>
      <c r="B889" s="119">
        <v>4956</v>
      </c>
      <c r="C889" s="119">
        <f>SUM(C890:C899)</f>
        <v>4275</v>
      </c>
      <c r="D889" s="120">
        <f t="shared" si="13"/>
        <v>86.3</v>
      </c>
    </row>
    <row r="890" spans="1:4" ht="13.5">
      <c r="A890" s="137" t="s">
        <v>568</v>
      </c>
      <c r="B890" s="122">
        <v>0</v>
      </c>
      <c r="C890" s="10"/>
      <c r="D890" s="120" t="str">
        <f t="shared" si="13"/>
        <v/>
      </c>
    </row>
    <row r="891" spans="1:4" ht="13.5">
      <c r="A891" s="137" t="s">
        <v>569</v>
      </c>
      <c r="B891" s="122">
        <v>0</v>
      </c>
      <c r="C891" s="10"/>
      <c r="D891" s="120" t="str">
        <f t="shared" si="13"/>
        <v/>
      </c>
    </row>
    <row r="892" spans="1:4" ht="13.5">
      <c r="A892" s="137" t="s">
        <v>570</v>
      </c>
      <c r="B892" s="122">
        <v>0</v>
      </c>
      <c r="C892" s="10"/>
      <c r="D892" s="120" t="str">
        <f t="shared" si="13"/>
        <v/>
      </c>
    </row>
    <row r="893" spans="1:4" ht="13.5">
      <c r="A893" s="137" t="s">
        <v>631</v>
      </c>
      <c r="B893" s="122">
        <v>0</v>
      </c>
      <c r="C893" s="10">
        <v>87</v>
      </c>
      <c r="D893" s="120" t="str">
        <f t="shared" si="13"/>
        <v/>
      </c>
    </row>
    <row r="894" spans="1:4" ht="13.5">
      <c r="A894" s="137" t="s">
        <v>632</v>
      </c>
      <c r="B894" s="122">
        <v>1851</v>
      </c>
      <c r="C894" s="10">
        <v>1050</v>
      </c>
      <c r="D894" s="120">
        <f t="shared" si="13"/>
        <v>56.7</v>
      </c>
    </row>
    <row r="895" spans="1:4" ht="13.5">
      <c r="A895" s="137" t="s">
        <v>633</v>
      </c>
      <c r="B895" s="122">
        <v>15</v>
      </c>
      <c r="C895" s="10"/>
      <c r="D895" s="120">
        <f t="shared" si="13"/>
        <v>0</v>
      </c>
    </row>
    <row r="896" spans="1:4" ht="13.5">
      <c r="A896" s="137" t="s">
        <v>634</v>
      </c>
      <c r="B896" s="122">
        <v>0</v>
      </c>
      <c r="C896" s="10">
        <v>767</v>
      </c>
      <c r="D896" s="120" t="str">
        <f t="shared" si="13"/>
        <v/>
      </c>
    </row>
    <row r="897" spans="1:4" ht="13.5">
      <c r="A897" s="137" t="s">
        <v>1622</v>
      </c>
      <c r="B897" s="122">
        <v>0</v>
      </c>
      <c r="C897" s="10"/>
      <c r="D897" s="120" t="str">
        <f t="shared" si="13"/>
        <v/>
      </c>
    </row>
    <row r="898" spans="1:4" ht="13.5">
      <c r="A898" s="137" t="s">
        <v>635</v>
      </c>
      <c r="B898" s="122">
        <v>0</v>
      </c>
      <c r="C898" s="10"/>
      <c r="D898" s="120" t="str">
        <f t="shared" si="13"/>
        <v/>
      </c>
    </row>
    <row r="899" spans="1:4" ht="13.5">
      <c r="A899" s="137" t="s">
        <v>636</v>
      </c>
      <c r="B899" s="122">
        <v>3090</v>
      </c>
      <c r="C899" s="10">
        <v>2371</v>
      </c>
      <c r="D899" s="120">
        <f t="shared" si="13"/>
        <v>76.7</v>
      </c>
    </row>
    <row r="900" spans="1:4" ht="13.5">
      <c r="A900" s="137" t="s">
        <v>637</v>
      </c>
      <c r="B900" s="119">
        <v>377</v>
      </c>
      <c r="C900" s="119">
        <f>SUM(C901:C905)</f>
        <v>0</v>
      </c>
      <c r="D900" s="120">
        <f t="shared" si="13"/>
        <v>0</v>
      </c>
    </row>
    <row r="901" spans="1:4" ht="13.5">
      <c r="A901" s="137" t="s">
        <v>638</v>
      </c>
      <c r="B901" s="122">
        <v>0</v>
      </c>
      <c r="C901" s="10"/>
      <c r="D901" s="120" t="str">
        <f t="shared" ref="D901:D964" si="14">IF(B901=0,"",ROUND(C901/B901*100,1))</f>
        <v/>
      </c>
    </row>
    <row r="902" spans="1:4" ht="13.5">
      <c r="A902" s="137" t="s">
        <v>639</v>
      </c>
      <c r="B902" s="122">
        <v>0</v>
      </c>
      <c r="C902" s="10"/>
      <c r="D902" s="120" t="str">
        <f t="shared" si="14"/>
        <v/>
      </c>
    </row>
    <row r="903" spans="1:4" ht="13.5">
      <c r="A903" s="137" t="s">
        <v>1623</v>
      </c>
      <c r="B903" s="122">
        <v>377</v>
      </c>
      <c r="C903" s="10"/>
      <c r="D903" s="120">
        <f t="shared" si="14"/>
        <v>0</v>
      </c>
    </row>
    <row r="904" spans="1:4" ht="13.5">
      <c r="A904" s="137" t="s">
        <v>1624</v>
      </c>
      <c r="B904" s="122">
        <v>0</v>
      </c>
      <c r="C904" s="10"/>
      <c r="D904" s="120" t="str">
        <f t="shared" si="14"/>
        <v/>
      </c>
    </row>
    <row r="905" spans="1:4" ht="13.5">
      <c r="A905" s="137" t="s">
        <v>640</v>
      </c>
      <c r="B905" s="122">
        <v>0</v>
      </c>
      <c r="C905" s="10"/>
      <c r="D905" s="120" t="str">
        <f t="shared" si="14"/>
        <v/>
      </c>
    </row>
    <row r="906" spans="1:4" ht="13.5">
      <c r="A906" s="137" t="s">
        <v>641</v>
      </c>
      <c r="B906" s="119">
        <v>6655</v>
      </c>
      <c r="C906" s="119">
        <f>SUM(C907:C912)</f>
        <v>5173</v>
      </c>
      <c r="D906" s="120">
        <f t="shared" si="14"/>
        <v>77.7</v>
      </c>
    </row>
    <row r="907" spans="1:4" ht="13.5">
      <c r="A907" s="137" t="s">
        <v>642</v>
      </c>
      <c r="B907" s="122">
        <v>1933</v>
      </c>
      <c r="C907" s="10">
        <v>612</v>
      </c>
      <c r="D907" s="120">
        <f t="shared" si="14"/>
        <v>31.7</v>
      </c>
    </row>
    <row r="908" spans="1:4" ht="13.5">
      <c r="A908" s="137" t="s">
        <v>643</v>
      </c>
      <c r="B908" s="122">
        <v>0</v>
      </c>
      <c r="C908" s="10"/>
      <c r="D908" s="120" t="str">
        <f t="shared" si="14"/>
        <v/>
      </c>
    </row>
    <row r="909" spans="1:4" ht="13.5">
      <c r="A909" s="137" t="s">
        <v>644</v>
      </c>
      <c r="B909" s="122">
        <v>4121</v>
      </c>
      <c r="C909" s="10">
        <v>4496</v>
      </c>
      <c r="D909" s="120">
        <f t="shared" si="14"/>
        <v>109.1</v>
      </c>
    </row>
    <row r="910" spans="1:4" ht="13.5">
      <c r="A910" s="137" t="s">
        <v>645</v>
      </c>
      <c r="B910" s="122">
        <v>600</v>
      </c>
      <c r="C910" s="10">
        <v>65</v>
      </c>
      <c r="D910" s="120">
        <f t="shared" si="14"/>
        <v>10.8</v>
      </c>
    </row>
    <row r="911" spans="1:4" ht="13.5">
      <c r="A911" s="137" t="s">
        <v>646</v>
      </c>
      <c r="B911" s="122">
        <v>0</v>
      </c>
      <c r="C911" s="10"/>
      <c r="D911" s="120" t="str">
        <f t="shared" si="14"/>
        <v/>
      </c>
    </row>
    <row r="912" spans="1:4" ht="13.5">
      <c r="A912" s="137" t="s">
        <v>647</v>
      </c>
      <c r="B912" s="122">
        <v>1</v>
      </c>
      <c r="C912" s="10"/>
      <c r="D912" s="120">
        <f t="shared" si="14"/>
        <v>0</v>
      </c>
    </row>
    <row r="913" spans="1:4" ht="13.5">
      <c r="A913" s="137" t="s">
        <v>648</v>
      </c>
      <c r="B913" s="119">
        <v>32</v>
      </c>
      <c r="C913" s="119">
        <f>SUM(C914:C919)</f>
        <v>2265</v>
      </c>
      <c r="D913" s="120">
        <f t="shared" si="14"/>
        <v>7078.1</v>
      </c>
    </row>
    <row r="914" spans="1:4" ht="13.5">
      <c r="A914" s="137" t="s">
        <v>649</v>
      </c>
      <c r="B914" s="122">
        <v>0</v>
      </c>
      <c r="C914" s="10"/>
      <c r="D914" s="120" t="str">
        <f t="shared" si="14"/>
        <v/>
      </c>
    </row>
    <row r="915" spans="1:4" ht="13.5">
      <c r="A915" s="137" t="s">
        <v>650</v>
      </c>
      <c r="B915" s="122">
        <v>0</v>
      </c>
      <c r="C915" s="10"/>
      <c r="D915" s="120" t="str">
        <f t="shared" si="14"/>
        <v/>
      </c>
    </row>
    <row r="916" spans="1:4" ht="13.5">
      <c r="A916" s="137" t="s">
        <v>651</v>
      </c>
      <c r="B916" s="122">
        <v>0</v>
      </c>
      <c r="C916" s="10">
        <v>2265</v>
      </c>
      <c r="D916" s="120" t="str">
        <f t="shared" si="14"/>
        <v/>
      </c>
    </row>
    <row r="917" spans="1:4" ht="13.5">
      <c r="A917" s="137" t="s">
        <v>652</v>
      </c>
      <c r="B917" s="122">
        <v>13</v>
      </c>
      <c r="C917" s="10"/>
      <c r="D917" s="120">
        <f t="shared" si="14"/>
        <v>0</v>
      </c>
    </row>
    <row r="918" spans="1:4" ht="13.5">
      <c r="A918" s="137" t="s">
        <v>653</v>
      </c>
      <c r="B918" s="122">
        <v>0</v>
      </c>
      <c r="C918" s="10"/>
      <c r="D918" s="120" t="str">
        <f t="shared" si="14"/>
        <v/>
      </c>
    </row>
    <row r="919" spans="1:4" ht="13.5">
      <c r="A919" s="137" t="s">
        <v>654</v>
      </c>
      <c r="B919" s="122">
        <v>19</v>
      </c>
      <c r="C919" s="10"/>
      <c r="D919" s="120">
        <f t="shared" si="14"/>
        <v>0</v>
      </c>
    </row>
    <row r="920" spans="1:4" ht="13.5">
      <c r="A920" s="137" t="s">
        <v>655</v>
      </c>
      <c r="B920" s="119">
        <v>0</v>
      </c>
      <c r="C920" s="119">
        <f>SUM(C921:C922)</f>
        <v>0</v>
      </c>
      <c r="D920" s="120" t="str">
        <f t="shared" si="14"/>
        <v/>
      </c>
    </row>
    <row r="921" spans="1:4" ht="13.5">
      <c r="A921" s="137" t="s">
        <v>656</v>
      </c>
      <c r="B921" s="122">
        <v>0</v>
      </c>
      <c r="C921" s="10"/>
      <c r="D921" s="120" t="str">
        <f t="shared" si="14"/>
        <v/>
      </c>
    </row>
    <row r="922" spans="1:4" ht="13.5">
      <c r="A922" s="137" t="s">
        <v>657</v>
      </c>
      <c r="B922" s="122">
        <v>0</v>
      </c>
      <c r="C922" s="10"/>
      <c r="D922" s="120" t="str">
        <f t="shared" si="14"/>
        <v/>
      </c>
    </row>
    <row r="923" spans="1:4" ht="13.5">
      <c r="A923" s="137" t="s">
        <v>1625</v>
      </c>
      <c r="B923" s="119">
        <v>0</v>
      </c>
      <c r="C923" s="119">
        <f>SUM(C924:C925)</f>
        <v>393</v>
      </c>
      <c r="D923" s="120" t="str">
        <f t="shared" si="14"/>
        <v/>
      </c>
    </row>
    <row r="924" spans="1:4" ht="13.5">
      <c r="A924" s="137" t="s">
        <v>658</v>
      </c>
      <c r="B924" s="122">
        <v>0</v>
      </c>
      <c r="C924" s="10"/>
      <c r="D924" s="120" t="str">
        <f t="shared" si="14"/>
        <v/>
      </c>
    </row>
    <row r="925" spans="1:4" ht="13.5">
      <c r="A925" s="137" t="s">
        <v>1626</v>
      </c>
      <c r="B925" s="122">
        <v>0</v>
      </c>
      <c r="C925" s="10">
        <v>393</v>
      </c>
      <c r="D925" s="120" t="str">
        <f t="shared" si="14"/>
        <v/>
      </c>
    </row>
    <row r="926" spans="1:4" ht="13.5">
      <c r="A926" s="137" t="s">
        <v>659</v>
      </c>
      <c r="B926" s="119">
        <v>3960</v>
      </c>
      <c r="C926" s="119">
        <f>SUM(C927,C950,C960,C970,C975,C982,C987,)</f>
        <v>2512</v>
      </c>
      <c r="D926" s="120">
        <f t="shared" si="14"/>
        <v>63.4</v>
      </c>
    </row>
    <row r="927" spans="1:4" ht="13.5">
      <c r="A927" s="137" t="s">
        <v>660</v>
      </c>
      <c r="B927" s="119">
        <v>2790</v>
      </c>
      <c r="C927" s="119">
        <f>SUM(C928:C949)</f>
        <v>2334</v>
      </c>
      <c r="D927" s="120">
        <f t="shared" si="14"/>
        <v>83.7</v>
      </c>
    </row>
    <row r="928" spans="1:4" ht="13.5">
      <c r="A928" s="137" t="s">
        <v>568</v>
      </c>
      <c r="B928" s="122">
        <v>207</v>
      </c>
      <c r="C928" s="10">
        <v>165</v>
      </c>
      <c r="D928" s="120">
        <f t="shared" si="14"/>
        <v>79.7</v>
      </c>
    </row>
    <row r="929" spans="1:4" ht="13.5">
      <c r="A929" s="137" t="s">
        <v>569</v>
      </c>
      <c r="B929" s="122">
        <v>0</v>
      </c>
      <c r="C929" s="10"/>
      <c r="D929" s="120" t="str">
        <f t="shared" si="14"/>
        <v/>
      </c>
    </row>
    <row r="930" spans="1:4" ht="13.5">
      <c r="A930" s="137" t="s">
        <v>570</v>
      </c>
      <c r="B930" s="122">
        <v>745</v>
      </c>
      <c r="C930" s="10">
        <v>826</v>
      </c>
      <c r="D930" s="120">
        <f t="shared" si="14"/>
        <v>110.9</v>
      </c>
    </row>
    <row r="931" spans="1:4" ht="13.5">
      <c r="A931" s="137" t="s">
        <v>661</v>
      </c>
      <c r="B931" s="122">
        <v>0</v>
      </c>
      <c r="C931" s="10">
        <v>87</v>
      </c>
      <c r="D931" s="120" t="str">
        <f t="shared" si="14"/>
        <v/>
      </c>
    </row>
    <row r="932" spans="1:4" ht="13.5">
      <c r="A932" s="137" t="s">
        <v>662</v>
      </c>
      <c r="B932" s="122">
        <v>535</v>
      </c>
      <c r="C932" s="10"/>
      <c r="D932" s="120">
        <f t="shared" si="14"/>
        <v>0</v>
      </c>
    </row>
    <row r="933" spans="1:4" ht="13.5">
      <c r="A933" s="137" t="s">
        <v>663</v>
      </c>
      <c r="B933" s="122">
        <v>0</v>
      </c>
      <c r="C933" s="10"/>
      <c r="D933" s="120" t="str">
        <f t="shared" si="14"/>
        <v/>
      </c>
    </row>
    <row r="934" spans="1:4" ht="13.5">
      <c r="A934" s="137" t="s">
        <v>664</v>
      </c>
      <c r="B934" s="122">
        <v>0</v>
      </c>
      <c r="C934" s="10"/>
      <c r="D934" s="120" t="str">
        <f t="shared" si="14"/>
        <v/>
      </c>
    </row>
    <row r="935" spans="1:4" ht="13.5">
      <c r="A935" s="137" t="s">
        <v>665</v>
      </c>
      <c r="B935" s="122">
        <v>0</v>
      </c>
      <c r="C935" s="10"/>
      <c r="D935" s="120" t="str">
        <f t="shared" si="14"/>
        <v/>
      </c>
    </row>
    <row r="936" spans="1:4" ht="13.5">
      <c r="A936" s="137" t="s">
        <v>666</v>
      </c>
      <c r="B936" s="122">
        <v>0</v>
      </c>
      <c r="C936" s="10"/>
      <c r="D936" s="120" t="str">
        <f t="shared" si="14"/>
        <v/>
      </c>
    </row>
    <row r="937" spans="1:4" ht="13.5">
      <c r="A937" s="137" t="s">
        <v>667</v>
      </c>
      <c r="B937" s="122">
        <v>0</v>
      </c>
      <c r="C937" s="10"/>
      <c r="D937" s="120" t="str">
        <f t="shared" si="14"/>
        <v/>
      </c>
    </row>
    <row r="938" spans="1:4" ht="13.5">
      <c r="A938" s="137" t="s">
        <v>668</v>
      </c>
      <c r="B938" s="122">
        <v>0</v>
      </c>
      <c r="C938" s="10"/>
      <c r="D938" s="120" t="str">
        <f t="shared" si="14"/>
        <v/>
      </c>
    </row>
    <row r="939" spans="1:4" ht="13.5">
      <c r="A939" s="137" t="s">
        <v>669</v>
      </c>
      <c r="B939" s="122">
        <v>0</v>
      </c>
      <c r="C939" s="10"/>
      <c r="D939" s="120" t="str">
        <f t="shared" si="14"/>
        <v/>
      </c>
    </row>
    <row r="940" spans="1:4" ht="13.5">
      <c r="A940" s="137" t="s">
        <v>670</v>
      </c>
      <c r="B940" s="122">
        <v>0</v>
      </c>
      <c r="C940" s="10"/>
      <c r="D940" s="120" t="str">
        <f t="shared" si="14"/>
        <v/>
      </c>
    </row>
    <row r="941" spans="1:4" ht="13.5">
      <c r="A941" s="137" t="s">
        <v>671</v>
      </c>
      <c r="B941" s="122">
        <v>0</v>
      </c>
      <c r="C941" s="10"/>
      <c r="D941" s="120" t="str">
        <f t="shared" si="14"/>
        <v/>
      </c>
    </row>
    <row r="942" spans="1:4" ht="13.5">
      <c r="A942" s="137" t="s">
        <v>672</v>
      </c>
      <c r="B942" s="122">
        <v>0</v>
      </c>
      <c r="C942" s="10"/>
      <c r="D942" s="120" t="str">
        <f t="shared" si="14"/>
        <v/>
      </c>
    </row>
    <row r="943" spans="1:4" ht="13.5">
      <c r="A943" s="137" t="s">
        <v>673</v>
      </c>
      <c r="B943" s="122">
        <v>0</v>
      </c>
      <c r="C943" s="10"/>
      <c r="D943" s="120" t="str">
        <f t="shared" si="14"/>
        <v/>
      </c>
    </row>
    <row r="944" spans="1:4" ht="13.5">
      <c r="A944" s="137" t="s">
        <v>674</v>
      </c>
      <c r="B944" s="122">
        <v>0</v>
      </c>
      <c r="C944" s="10"/>
      <c r="D944" s="120" t="str">
        <f t="shared" si="14"/>
        <v/>
      </c>
    </row>
    <row r="945" spans="1:4" ht="13.5">
      <c r="A945" s="137" t="s">
        <v>675</v>
      </c>
      <c r="B945" s="122">
        <v>0</v>
      </c>
      <c r="C945" s="10"/>
      <c r="D945" s="120" t="str">
        <f t="shared" si="14"/>
        <v/>
      </c>
    </row>
    <row r="946" spans="1:4" ht="13.5">
      <c r="A946" s="137" t="s">
        <v>676</v>
      </c>
      <c r="B946" s="122">
        <v>0</v>
      </c>
      <c r="C946" s="10"/>
      <c r="D946" s="120" t="str">
        <f t="shared" si="14"/>
        <v/>
      </c>
    </row>
    <row r="947" spans="1:4" ht="13.5">
      <c r="A947" s="137" t="s">
        <v>677</v>
      </c>
      <c r="B947" s="122">
        <v>0</v>
      </c>
      <c r="C947" s="10"/>
      <c r="D947" s="120" t="str">
        <f t="shared" si="14"/>
        <v/>
      </c>
    </row>
    <row r="948" spans="1:4" ht="13.5">
      <c r="A948" s="137" t="s">
        <v>678</v>
      </c>
      <c r="B948" s="122">
        <v>0</v>
      </c>
      <c r="C948" s="10"/>
      <c r="D948" s="120" t="str">
        <f t="shared" si="14"/>
        <v/>
      </c>
    </row>
    <row r="949" spans="1:4" ht="13.5">
      <c r="A949" s="137" t="s">
        <v>679</v>
      </c>
      <c r="B949" s="122">
        <v>1303</v>
      </c>
      <c r="C949" s="10">
        <v>1256</v>
      </c>
      <c r="D949" s="120">
        <f t="shared" si="14"/>
        <v>96.4</v>
      </c>
    </row>
    <row r="950" spans="1:4" ht="13.5">
      <c r="A950" s="137" t="s">
        <v>680</v>
      </c>
      <c r="B950" s="119">
        <v>0</v>
      </c>
      <c r="C950" s="119">
        <f>SUM(C951:C959)</f>
        <v>0</v>
      </c>
      <c r="D950" s="120" t="str">
        <f t="shared" si="14"/>
        <v/>
      </c>
    </row>
    <row r="951" spans="1:4" ht="13.5">
      <c r="A951" s="137" t="s">
        <v>568</v>
      </c>
      <c r="B951" s="122">
        <v>0</v>
      </c>
      <c r="C951" s="10"/>
      <c r="D951" s="120" t="str">
        <f t="shared" si="14"/>
        <v/>
      </c>
    </row>
    <row r="952" spans="1:4" ht="13.5">
      <c r="A952" s="137" t="s">
        <v>569</v>
      </c>
      <c r="B952" s="122">
        <v>0</v>
      </c>
      <c r="C952" s="10"/>
      <c r="D952" s="120" t="str">
        <f t="shared" si="14"/>
        <v/>
      </c>
    </row>
    <row r="953" spans="1:4" ht="13.5">
      <c r="A953" s="137" t="s">
        <v>570</v>
      </c>
      <c r="B953" s="122">
        <v>0</v>
      </c>
      <c r="C953" s="10"/>
      <c r="D953" s="120" t="str">
        <f t="shared" si="14"/>
        <v/>
      </c>
    </row>
    <row r="954" spans="1:4" ht="13.5">
      <c r="A954" s="137" t="s">
        <v>681</v>
      </c>
      <c r="B954" s="122">
        <v>0</v>
      </c>
      <c r="C954" s="10"/>
      <c r="D954" s="120" t="str">
        <f t="shared" si="14"/>
        <v/>
      </c>
    </row>
    <row r="955" spans="1:4" ht="13.5">
      <c r="A955" s="137" t="s">
        <v>682</v>
      </c>
      <c r="B955" s="122">
        <v>0</v>
      </c>
      <c r="C955" s="10"/>
      <c r="D955" s="120" t="str">
        <f t="shared" si="14"/>
        <v/>
      </c>
    </row>
    <row r="956" spans="1:4" ht="13.5">
      <c r="A956" s="137" t="s">
        <v>683</v>
      </c>
      <c r="B956" s="122">
        <v>0</v>
      </c>
      <c r="C956" s="10"/>
      <c r="D956" s="120" t="str">
        <f t="shared" si="14"/>
        <v/>
      </c>
    </row>
    <row r="957" spans="1:4" ht="13.5">
      <c r="A957" s="137" t="s">
        <v>684</v>
      </c>
      <c r="B957" s="122">
        <v>0</v>
      </c>
      <c r="C957" s="10"/>
      <c r="D957" s="120" t="str">
        <f t="shared" si="14"/>
        <v/>
      </c>
    </row>
    <row r="958" spans="1:4" ht="13.5">
      <c r="A958" s="137" t="s">
        <v>685</v>
      </c>
      <c r="B958" s="122">
        <v>0</v>
      </c>
      <c r="C958" s="10"/>
      <c r="D958" s="120" t="str">
        <f t="shared" si="14"/>
        <v/>
      </c>
    </row>
    <row r="959" spans="1:4" ht="13.5">
      <c r="A959" s="137" t="s">
        <v>686</v>
      </c>
      <c r="B959" s="122">
        <v>0</v>
      </c>
      <c r="C959" s="10"/>
      <c r="D959" s="120" t="str">
        <f t="shared" si="14"/>
        <v/>
      </c>
    </row>
    <row r="960" spans="1:4" ht="13.5">
      <c r="A960" s="137" t="s">
        <v>687</v>
      </c>
      <c r="B960" s="119">
        <v>0</v>
      </c>
      <c r="C960" s="119">
        <f>SUM(C961:C969)</f>
        <v>0</v>
      </c>
      <c r="D960" s="120" t="str">
        <f t="shared" si="14"/>
        <v/>
      </c>
    </row>
    <row r="961" spans="1:4" ht="13.5">
      <c r="A961" s="137" t="s">
        <v>568</v>
      </c>
      <c r="B961" s="122">
        <v>0</v>
      </c>
      <c r="C961" s="10"/>
      <c r="D961" s="120" t="str">
        <f t="shared" si="14"/>
        <v/>
      </c>
    </row>
    <row r="962" spans="1:4" ht="13.5">
      <c r="A962" s="137" t="s">
        <v>569</v>
      </c>
      <c r="B962" s="122">
        <v>0</v>
      </c>
      <c r="C962" s="10"/>
      <c r="D962" s="120" t="str">
        <f t="shared" si="14"/>
        <v/>
      </c>
    </row>
    <row r="963" spans="1:4" ht="13.5">
      <c r="A963" s="137" t="s">
        <v>570</v>
      </c>
      <c r="B963" s="122">
        <v>0</v>
      </c>
      <c r="C963" s="10"/>
      <c r="D963" s="120" t="str">
        <f t="shared" si="14"/>
        <v/>
      </c>
    </row>
    <row r="964" spans="1:4" ht="13.5">
      <c r="A964" s="137" t="s">
        <v>688</v>
      </c>
      <c r="B964" s="122">
        <v>0</v>
      </c>
      <c r="C964" s="10"/>
      <c r="D964" s="120" t="str">
        <f t="shared" si="14"/>
        <v/>
      </c>
    </row>
    <row r="965" spans="1:4" ht="13.5">
      <c r="A965" s="137" t="s">
        <v>689</v>
      </c>
      <c r="B965" s="122">
        <v>0</v>
      </c>
      <c r="C965" s="10"/>
      <c r="D965" s="120" t="str">
        <f t="shared" ref="D965:D1028" si="15">IF(B965=0,"",ROUND(C965/B965*100,1))</f>
        <v/>
      </c>
    </row>
    <row r="966" spans="1:4" ht="13.5">
      <c r="A966" s="137" t="s">
        <v>690</v>
      </c>
      <c r="B966" s="122">
        <v>0</v>
      </c>
      <c r="C966" s="10"/>
      <c r="D966" s="120" t="str">
        <f t="shared" si="15"/>
        <v/>
      </c>
    </row>
    <row r="967" spans="1:4" ht="13.5">
      <c r="A967" s="137" t="s">
        <v>691</v>
      </c>
      <c r="B967" s="122">
        <v>0</v>
      </c>
      <c r="C967" s="10"/>
      <c r="D967" s="120" t="str">
        <f t="shared" si="15"/>
        <v/>
      </c>
    </row>
    <row r="968" spans="1:4" ht="13.5">
      <c r="A968" s="137" t="s">
        <v>692</v>
      </c>
      <c r="B968" s="122">
        <v>0</v>
      </c>
      <c r="C968" s="10"/>
      <c r="D968" s="120" t="str">
        <f t="shared" si="15"/>
        <v/>
      </c>
    </row>
    <row r="969" spans="1:4" ht="13.5">
      <c r="A969" s="137" t="s">
        <v>693</v>
      </c>
      <c r="B969" s="122">
        <v>0</v>
      </c>
      <c r="C969" s="10"/>
      <c r="D969" s="120" t="str">
        <f t="shared" si="15"/>
        <v/>
      </c>
    </row>
    <row r="970" spans="1:4" ht="13.5">
      <c r="A970" s="137" t="s">
        <v>694</v>
      </c>
      <c r="B970" s="119">
        <v>844</v>
      </c>
      <c r="C970" s="119">
        <f>SUM(C971:C974)</f>
        <v>0</v>
      </c>
      <c r="D970" s="120">
        <f t="shared" si="15"/>
        <v>0</v>
      </c>
    </row>
    <row r="971" spans="1:4" ht="13.5">
      <c r="A971" s="137" t="s">
        <v>695</v>
      </c>
      <c r="B971" s="122">
        <v>74</v>
      </c>
      <c r="C971" s="10"/>
      <c r="D971" s="120">
        <f t="shared" si="15"/>
        <v>0</v>
      </c>
    </row>
    <row r="972" spans="1:4" ht="13.5">
      <c r="A972" s="137" t="s">
        <v>696</v>
      </c>
      <c r="B972" s="122">
        <v>560</v>
      </c>
      <c r="C972" s="10"/>
      <c r="D972" s="120">
        <f t="shared" si="15"/>
        <v>0</v>
      </c>
    </row>
    <row r="973" spans="1:4" ht="13.5">
      <c r="A973" s="137" t="s">
        <v>697</v>
      </c>
      <c r="B973" s="122">
        <v>210</v>
      </c>
      <c r="C973" s="10"/>
      <c r="D973" s="120">
        <f t="shared" si="15"/>
        <v>0</v>
      </c>
    </row>
    <row r="974" spans="1:4" ht="13.5">
      <c r="A974" s="137" t="s">
        <v>698</v>
      </c>
      <c r="B974" s="122">
        <v>0</v>
      </c>
      <c r="C974" s="10"/>
      <c r="D974" s="120" t="str">
        <f t="shared" si="15"/>
        <v/>
      </c>
    </row>
    <row r="975" spans="1:4" ht="13.5">
      <c r="A975" s="137" t="s">
        <v>699</v>
      </c>
      <c r="B975" s="119">
        <v>0</v>
      </c>
      <c r="C975" s="119">
        <f>SUM(C976:C981)</f>
        <v>0</v>
      </c>
      <c r="D975" s="120" t="str">
        <f t="shared" si="15"/>
        <v/>
      </c>
    </row>
    <row r="976" spans="1:4" ht="13.5">
      <c r="A976" s="137" t="s">
        <v>568</v>
      </c>
      <c r="B976" s="122">
        <v>0</v>
      </c>
      <c r="C976" s="10"/>
      <c r="D976" s="120" t="str">
        <f t="shared" si="15"/>
        <v/>
      </c>
    </row>
    <row r="977" spans="1:4" ht="13.5">
      <c r="A977" s="137" t="s">
        <v>569</v>
      </c>
      <c r="B977" s="122">
        <v>0</v>
      </c>
      <c r="C977" s="10"/>
      <c r="D977" s="120" t="str">
        <f t="shared" si="15"/>
        <v/>
      </c>
    </row>
    <row r="978" spans="1:4" ht="13.5">
      <c r="A978" s="137" t="s">
        <v>570</v>
      </c>
      <c r="B978" s="122">
        <v>0</v>
      </c>
      <c r="C978" s="10"/>
      <c r="D978" s="120" t="str">
        <f t="shared" si="15"/>
        <v/>
      </c>
    </row>
    <row r="979" spans="1:4" ht="13.5">
      <c r="A979" s="137" t="s">
        <v>685</v>
      </c>
      <c r="B979" s="122">
        <v>0</v>
      </c>
      <c r="C979" s="10"/>
      <c r="D979" s="120" t="str">
        <f t="shared" si="15"/>
        <v/>
      </c>
    </row>
    <row r="980" spans="1:4" ht="13.5">
      <c r="A980" s="137" t="s">
        <v>700</v>
      </c>
      <c r="B980" s="122">
        <v>0</v>
      </c>
      <c r="C980" s="10"/>
      <c r="D980" s="120" t="str">
        <f t="shared" si="15"/>
        <v/>
      </c>
    </row>
    <row r="981" spans="1:4" ht="13.5">
      <c r="A981" s="137" t="s">
        <v>701</v>
      </c>
      <c r="B981" s="122">
        <v>0</v>
      </c>
      <c r="C981" s="10"/>
      <c r="D981" s="120" t="str">
        <f t="shared" si="15"/>
        <v/>
      </c>
    </row>
    <row r="982" spans="1:4" ht="13.5">
      <c r="A982" s="137" t="s">
        <v>702</v>
      </c>
      <c r="B982" s="119">
        <v>326</v>
      </c>
      <c r="C982" s="119">
        <f>SUM(C983:C986)</f>
        <v>178</v>
      </c>
      <c r="D982" s="120">
        <f t="shared" si="15"/>
        <v>54.6</v>
      </c>
    </row>
    <row r="983" spans="1:4" ht="13.5">
      <c r="A983" s="137" t="s">
        <v>703</v>
      </c>
      <c r="B983" s="122">
        <v>0</v>
      </c>
      <c r="C983" s="10"/>
      <c r="D983" s="120" t="str">
        <f t="shared" si="15"/>
        <v/>
      </c>
    </row>
    <row r="984" spans="1:4" ht="13.5">
      <c r="A984" s="137" t="s">
        <v>704</v>
      </c>
      <c r="B984" s="122">
        <v>326</v>
      </c>
      <c r="C984" s="10">
        <v>178</v>
      </c>
      <c r="D984" s="120">
        <f t="shared" si="15"/>
        <v>54.6</v>
      </c>
    </row>
    <row r="985" spans="1:4" ht="13.5">
      <c r="A985" s="137" t="s">
        <v>705</v>
      </c>
      <c r="B985" s="122">
        <v>0</v>
      </c>
      <c r="C985" s="10"/>
      <c r="D985" s="120" t="str">
        <f t="shared" si="15"/>
        <v/>
      </c>
    </row>
    <row r="986" spans="1:4" ht="13.5">
      <c r="A986" s="137" t="s">
        <v>706</v>
      </c>
      <c r="B986" s="122">
        <v>0</v>
      </c>
      <c r="C986" s="10"/>
      <c r="D986" s="120" t="str">
        <f t="shared" si="15"/>
        <v/>
      </c>
    </row>
    <row r="987" spans="1:4" ht="13.5">
      <c r="A987" s="137" t="s">
        <v>707</v>
      </c>
      <c r="B987" s="119">
        <v>0</v>
      </c>
      <c r="C987" s="119">
        <f>SUM(C988:C989)</f>
        <v>0</v>
      </c>
      <c r="D987" s="120" t="str">
        <f t="shared" si="15"/>
        <v/>
      </c>
    </row>
    <row r="988" spans="1:4" ht="13.5">
      <c r="A988" s="137" t="s">
        <v>708</v>
      </c>
      <c r="B988" s="122">
        <v>0</v>
      </c>
      <c r="C988" s="10"/>
      <c r="D988" s="120" t="str">
        <f t="shared" si="15"/>
        <v/>
      </c>
    </row>
    <row r="989" spans="1:4" ht="13.5">
      <c r="A989" s="137" t="s">
        <v>709</v>
      </c>
      <c r="B989" s="122">
        <v>0</v>
      </c>
      <c r="C989" s="10"/>
      <c r="D989" s="120" t="str">
        <f t="shared" si="15"/>
        <v/>
      </c>
    </row>
    <row r="990" spans="1:4" ht="13.5">
      <c r="A990" s="137" t="s">
        <v>710</v>
      </c>
      <c r="B990" s="119">
        <v>285</v>
      </c>
      <c r="C990" s="119">
        <f>SUM(C991,C1001,C1017,C1022,C1036,C1043,C1050,)</f>
        <v>300</v>
      </c>
      <c r="D990" s="120">
        <f t="shared" si="15"/>
        <v>105.3</v>
      </c>
    </row>
    <row r="991" spans="1:4" ht="13.5">
      <c r="A991" s="137" t="s">
        <v>711</v>
      </c>
      <c r="B991" s="119">
        <v>7</v>
      </c>
      <c r="C991" s="119">
        <f>SUM(C992:C1000)</f>
        <v>99</v>
      </c>
      <c r="D991" s="120">
        <f t="shared" si="15"/>
        <v>1414.3</v>
      </c>
    </row>
    <row r="992" spans="1:4" ht="13.5">
      <c r="A992" s="137" t="s">
        <v>568</v>
      </c>
      <c r="B992" s="122">
        <v>7</v>
      </c>
      <c r="C992" s="10">
        <v>99</v>
      </c>
      <c r="D992" s="120">
        <f t="shared" si="15"/>
        <v>1414.3</v>
      </c>
    </row>
    <row r="993" spans="1:4" ht="13.5">
      <c r="A993" s="137" t="s">
        <v>569</v>
      </c>
      <c r="B993" s="122">
        <v>0</v>
      </c>
      <c r="C993" s="10"/>
      <c r="D993" s="120" t="str">
        <f t="shared" si="15"/>
        <v/>
      </c>
    </row>
    <row r="994" spans="1:4" ht="13.5">
      <c r="A994" s="137" t="s">
        <v>570</v>
      </c>
      <c r="B994" s="122">
        <v>0</v>
      </c>
      <c r="C994" s="10"/>
      <c r="D994" s="120" t="str">
        <f t="shared" si="15"/>
        <v/>
      </c>
    </row>
    <row r="995" spans="1:4" ht="13.5">
      <c r="A995" s="137" t="s">
        <v>712</v>
      </c>
      <c r="B995" s="122">
        <v>0</v>
      </c>
      <c r="C995" s="10"/>
      <c r="D995" s="120" t="str">
        <f t="shared" si="15"/>
        <v/>
      </c>
    </row>
    <row r="996" spans="1:4" ht="13.5">
      <c r="A996" s="137" t="s">
        <v>713</v>
      </c>
      <c r="B996" s="122">
        <v>0</v>
      </c>
      <c r="C996" s="10"/>
      <c r="D996" s="120" t="str">
        <f t="shared" si="15"/>
        <v/>
      </c>
    </row>
    <row r="997" spans="1:4" ht="13.5">
      <c r="A997" s="137" t="s">
        <v>714</v>
      </c>
      <c r="B997" s="122">
        <v>0</v>
      </c>
      <c r="C997" s="10"/>
      <c r="D997" s="120" t="str">
        <f t="shared" si="15"/>
        <v/>
      </c>
    </row>
    <row r="998" spans="1:4" ht="13.5">
      <c r="A998" s="137" t="s">
        <v>715</v>
      </c>
      <c r="B998" s="122">
        <v>0</v>
      </c>
      <c r="C998" s="10"/>
      <c r="D998" s="120" t="str">
        <f t="shared" si="15"/>
        <v/>
      </c>
    </row>
    <row r="999" spans="1:4" ht="13.5">
      <c r="A999" s="137" t="s">
        <v>716</v>
      </c>
      <c r="B999" s="122">
        <v>0</v>
      </c>
      <c r="C999" s="10"/>
      <c r="D999" s="120" t="str">
        <f t="shared" si="15"/>
        <v/>
      </c>
    </row>
    <row r="1000" spans="1:4" ht="13.5">
      <c r="A1000" s="137" t="s">
        <v>717</v>
      </c>
      <c r="B1000" s="122">
        <v>0</v>
      </c>
      <c r="C1000" s="10"/>
      <c r="D1000" s="120" t="str">
        <f t="shared" si="15"/>
        <v/>
      </c>
    </row>
    <row r="1001" spans="1:4" ht="13.5">
      <c r="A1001" s="137" t="s">
        <v>718</v>
      </c>
      <c r="B1001" s="119">
        <v>60</v>
      </c>
      <c r="C1001" s="119">
        <f>SUM(C1002:C1016)</f>
        <v>0</v>
      </c>
      <c r="D1001" s="120">
        <f t="shared" si="15"/>
        <v>0</v>
      </c>
    </row>
    <row r="1002" spans="1:4" ht="13.5">
      <c r="A1002" s="137" t="s">
        <v>568</v>
      </c>
      <c r="B1002" s="122">
        <v>0</v>
      </c>
      <c r="C1002" s="10"/>
      <c r="D1002" s="120" t="str">
        <f t="shared" si="15"/>
        <v/>
      </c>
    </row>
    <row r="1003" spans="1:4" ht="13.5">
      <c r="A1003" s="137" t="s">
        <v>569</v>
      </c>
      <c r="B1003" s="122">
        <v>0</v>
      </c>
      <c r="C1003" s="10"/>
      <c r="D1003" s="120" t="str">
        <f t="shared" si="15"/>
        <v/>
      </c>
    </row>
    <row r="1004" spans="1:4" ht="13.5">
      <c r="A1004" s="137" t="s">
        <v>570</v>
      </c>
      <c r="B1004" s="122">
        <v>0</v>
      </c>
      <c r="C1004" s="10"/>
      <c r="D1004" s="120" t="str">
        <f t="shared" si="15"/>
        <v/>
      </c>
    </row>
    <row r="1005" spans="1:4" ht="13.5">
      <c r="A1005" s="137" t="s">
        <v>719</v>
      </c>
      <c r="B1005" s="122">
        <v>0</v>
      </c>
      <c r="C1005" s="10"/>
      <c r="D1005" s="120" t="str">
        <f t="shared" si="15"/>
        <v/>
      </c>
    </row>
    <row r="1006" spans="1:4" ht="13.5">
      <c r="A1006" s="137" t="s">
        <v>720</v>
      </c>
      <c r="B1006" s="122">
        <v>0</v>
      </c>
      <c r="C1006" s="10"/>
      <c r="D1006" s="120" t="str">
        <f t="shared" si="15"/>
        <v/>
      </c>
    </row>
    <row r="1007" spans="1:4" ht="13.5">
      <c r="A1007" s="137" t="s">
        <v>721</v>
      </c>
      <c r="B1007" s="122">
        <v>0</v>
      </c>
      <c r="C1007" s="10"/>
      <c r="D1007" s="120" t="str">
        <f t="shared" si="15"/>
        <v/>
      </c>
    </row>
    <row r="1008" spans="1:4" ht="13.5">
      <c r="A1008" s="137" t="s">
        <v>722</v>
      </c>
      <c r="B1008" s="122">
        <v>0</v>
      </c>
      <c r="C1008" s="10"/>
      <c r="D1008" s="120" t="str">
        <f t="shared" si="15"/>
        <v/>
      </c>
    </row>
    <row r="1009" spans="1:4" ht="13.5">
      <c r="A1009" s="137" t="s">
        <v>723</v>
      </c>
      <c r="B1009" s="122">
        <v>0</v>
      </c>
      <c r="C1009" s="10"/>
      <c r="D1009" s="120" t="str">
        <f t="shared" si="15"/>
        <v/>
      </c>
    </row>
    <row r="1010" spans="1:4" ht="13.5">
      <c r="A1010" s="137" t="s">
        <v>724</v>
      </c>
      <c r="B1010" s="122">
        <v>0</v>
      </c>
      <c r="C1010" s="10"/>
      <c r="D1010" s="120" t="str">
        <f t="shared" si="15"/>
        <v/>
      </c>
    </row>
    <row r="1011" spans="1:4" ht="13.5">
      <c r="A1011" s="137" t="s">
        <v>725</v>
      </c>
      <c r="B1011" s="122">
        <v>0</v>
      </c>
      <c r="C1011" s="10"/>
      <c r="D1011" s="120" t="str">
        <f t="shared" si="15"/>
        <v/>
      </c>
    </row>
    <row r="1012" spans="1:4" ht="13.5">
      <c r="A1012" s="137" t="s">
        <v>726</v>
      </c>
      <c r="B1012" s="122">
        <v>0</v>
      </c>
      <c r="C1012" s="10"/>
      <c r="D1012" s="120" t="str">
        <f t="shared" si="15"/>
        <v/>
      </c>
    </row>
    <row r="1013" spans="1:4" ht="13.5">
      <c r="A1013" s="137" t="s">
        <v>727</v>
      </c>
      <c r="B1013" s="122">
        <v>0</v>
      </c>
      <c r="C1013" s="10"/>
      <c r="D1013" s="120" t="str">
        <f t="shared" si="15"/>
        <v/>
      </c>
    </row>
    <row r="1014" spans="1:4" ht="13.5">
      <c r="A1014" s="137" t="s">
        <v>728</v>
      </c>
      <c r="B1014" s="122">
        <v>0</v>
      </c>
      <c r="C1014" s="10"/>
      <c r="D1014" s="120" t="str">
        <f t="shared" si="15"/>
        <v/>
      </c>
    </row>
    <row r="1015" spans="1:4" ht="13.5">
      <c r="A1015" s="137" t="s">
        <v>729</v>
      </c>
      <c r="B1015" s="122">
        <v>0</v>
      </c>
      <c r="C1015" s="10"/>
      <c r="D1015" s="120" t="str">
        <f t="shared" si="15"/>
        <v/>
      </c>
    </row>
    <row r="1016" spans="1:4" ht="13.5">
      <c r="A1016" s="137" t="s">
        <v>730</v>
      </c>
      <c r="B1016" s="122">
        <v>60</v>
      </c>
      <c r="C1016" s="10"/>
      <c r="D1016" s="120">
        <f t="shared" si="15"/>
        <v>0</v>
      </c>
    </row>
    <row r="1017" spans="1:4" ht="13.5">
      <c r="A1017" s="137" t="s">
        <v>731</v>
      </c>
      <c r="B1017" s="119">
        <v>0</v>
      </c>
      <c r="C1017" s="119">
        <f>SUM(C1018:C1021)</f>
        <v>0</v>
      </c>
      <c r="D1017" s="120" t="str">
        <f t="shared" si="15"/>
        <v/>
      </c>
    </row>
    <row r="1018" spans="1:4" ht="13.5">
      <c r="A1018" s="137" t="s">
        <v>568</v>
      </c>
      <c r="B1018" s="122">
        <v>0</v>
      </c>
      <c r="C1018" s="10"/>
      <c r="D1018" s="120" t="str">
        <f t="shared" si="15"/>
        <v/>
      </c>
    </row>
    <row r="1019" spans="1:4" ht="13.5">
      <c r="A1019" s="137" t="s">
        <v>569</v>
      </c>
      <c r="B1019" s="122">
        <v>0</v>
      </c>
      <c r="C1019" s="10"/>
      <c r="D1019" s="120" t="str">
        <f t="shared" si="15"/>
        <v/>
      </c>
    </row>
    <row r="1020" spans="1:4" ht="13.5">
      <c r="A1020" s="137" t="s">
        <v>570</v>
      </c>
      <c r="B1020" s="122">
        <v>0</v>
      </c>
      <c r="C1020" s="10"/>
      <c r="D1020" s="120" t="str">
        <f t="shared" si="15"/>
        <v/>
      </c>
    </row>
    <row r="1021" spans="1:4" ht="13.5">
      <c r="A1021" s="137" t="s">
        <v>732</v>
      </c>
      <c r="B1021" s="122">
        <v>0</v>
      </c>
      <c r="C1021" s="10"/>
      <c r="D1021" s="120" t="str">
        <f t="shared" si="15"/>
        <v/>
      </c>
    </row>
    <row r="1022" spans="1:4" ht="13.5">
      <c r="A1022" s="137" t="s">
        <v>733</v>
      </c>
      <c r="B1022" s="119">
        <v>218</v>
      </c>
      <c r="C1022" s="119">
        <f>SUM(C1023:C1035)</f>
        <v>162</v>
      </c>
      <c r="D1022" s="120">
        <f t="shared" si="15"/>
        <v>74.3</v>
      </c>
    </row>
    <row r="1023" spans="1:4" ht="13.5">
      <c r="A1023" s="137" t="s">
        <v>568</v>
      </c>
      <c r="B1023" s="122">
        <v>195</v>
      </c>
      <c r="C1023" s="10">
        <v>114</v>
      </c>
      <c r="D1023" s="120">
        <f t="shared" si="15"/>
        <v>58.5</v>
      </c>
    </row>
    <row r="1024" spans="1:4" ht="13.5">
      <c r="A1024" s="137" t="s">
        <v>569</v>
      </c>
      <c r="B1024" s="122">
        <v>0</v>
      </c>
      <c r="C1024" s="10">
        <v>48</v>
      </c>
      <c r="D1024" s="120" t="str">
        <f t="shared" si="15"/>
        <v/>
      </c>
    </row>
    <row r="1025" spans="1:4" ht="13.5">
      <c r="A1025" s="137" t="s">
        <v>570</v>
      </c>
      <c r="B1025" s="122">
        <v>0</v>
      </c>
      <c r="C1025" s="10"/>
      <c r="D1025" s="120" t="str">
        <f t="shared" si="15"/>
        <v/>
      </c>
    </row>
    <row r="1026" spans="1:4" ht="13.5">
      <c r="A1026" s="137" t="s">
        <v>734</v>
      </c>
      <c r="B1026" s="122">
        <v>0</v>
      </c>
      <c r="C1026" s="10"/>
      <c r="D1026" s="120" t="str">
        <f t="shared" si="15"/>
        <v/>
      </c>
    </row>
    <row r="1027" spans="1:4" ht="13.5">
      <c r="A1027" s="137" t="s">
        <v>735</v>
      </c>
      <c r="B1027" s="122">
        <v>0</v>
      </c>
      <c r="C1027" s="10"/>
      <c r="D1027" s="120" t="str">
        <f t="shared" si="15"/>
        <v/>
      </c>
    </row>
    <row r="1028" spans="1:4" ht="13.5">
      <c r="A1028" s="137" t="s">
        <v>736</v>
      </c>
      <c r="B1028" s="122">
        <v>0</v>
      </c>
      <c r="C1028" s="10"/>
      <c r="D1028" s="120" t="str">
        <f t="shared" si="15"/>
        <v/>
      </c>
    </row>
    <row r="1029" spans="1:4" ht="13.5">
      <c r="A1029" s="137" t="s">
        <v>737</v>
      </c>
      <c r="B1029" s="122">
        <v>0</v>
      </c>
      <c r="C1029" s="10"/>
      <c r="D1029" s="120" t="str">
        <f t="shared" ref="D1029:D1092" si="16">IF(B1029=0,"",ROUND(C1029/B1029*100,1))</f>
        <v/>
      </c>
    </row>
    <row r="1030" spans="1:4" ht="13.5">
      <c r="A1030" s="137" t="s">
        <v>738</v>
      </c>
      <c r="B1030" s="122">
        <v>0</v>
      </c>
      <c r="C1030" s="10"/>
      <c r="D1030" s="120" t="str">
        <f t="shared" si="16"/>
        <v/>
      </c>
    </row>
    <row r="1031" spans="1:4" ht="13.5">
      <c r="A1031" s="137" t="s">
        <v>739</v>
      </c>
      <c r="B1031" s="122">
        <v>1</v>
      </c>
      <c r="C1031" s="10"/>
      <c r="D1031" s="120">
        <f t="shared" si="16"/>
        <v>0</v>
      </c>
    </row>
    <row r="1032" spans="1:4" ht="13.5">
      <c r="A1032" s="137" t="s">
        <v>740</v>
      </c>
      <c r="B1032" s="122">
        <v>0</v>
      </c>
      <c r="C1032" s="10"/>
      <c r="D1032" s="120" t="str">
        <f t="shared" si="16"/>
        <v/>
      </c>
    </row>
    <row r="1033" spans="1:4" ht="13.5">
      <c r="A1033" s="137" t="s">
        <v>685</v>
      </c>
      <c r="B1033" s="122">
        <v>0</v>
      </c>
      <c r="C1033" s="10"/>
      <c r="D1033" s="120" t="str">
        <f t="shared" si="16"/>
        <v/>
      </c>
    </row>
    <row r="1034" spans="1:4" ht="13.5">
      <c r="A1034" s="137" t="s">
        <v>741</v>
      </c>
      <c r="B1034" s="122">
        <v>0</v>
      </c>
      <c r="C1034" s="10"/>
      <c r="D1034" s="120" t="str">
        <f t="shared" si="16"/>
        <v/>
      </c>
    </row>
    <row r="1035" spans="1:4" ht="13.5">
      <c r="A1035" s="137" t="s">
        <v>742</v>
      </c>
      <c r="B1035" s="122">
        <v>22</v>
      </c>
      <c r="C1035" s="10"/>
      <c r="D1035" s="120">
        <f t="shared" si="16"/>
        <v>0</v>
      </c>
    </row>
    <row r="1036" spans="1:4" ht="13.5">
      <c r="A1036" s="137" t="s">
        <v>743</v>
      </c>
      <c r="B1036" s="119">
        <v>0</v>
      </c>
      <c r="C1036" s="119">
        <f>SUM(C1037:C1042)</f>
        <v>0</v>
      </c>
      <c r="D1036" s="120" t="str">
        <f t="shared" si="16"/>
        <v/>
      </c>
    </row>
    <row r="1037" spans="1:4" ht="13.5">
      <c r="A1037" s="137" t="s">
        <v>568</v>
      </c>
      <c r="B1037" s="122">
        <v>0</v>
      </c>
      <c r="C1037" s="10"/>
      <c r="D1037" s="120" t="str">
        <f t="shared" si="16"/>
        <v/>
      </c>
    </row>
    <row r="1038" spans="1:4" ht="13.5">
      <c r="A1038" s="137" t="s">
        <v>569</v>
      </c>
      <c r="B1038" s="122">
        <v>0</v>
      </c>
      <c r="C1038" s="10"/>
      <c r="D1038" s="120" t="str">
        <f t="shared" si="16"/>
        <v/>
      </c>
    </row>
    <row r="1039" spans="1:4" ht="13.5">
      <c r="A1039" s="137" t="s">
        <v>570</v>
      </c>
      <c r="B1039" s="122">
        <v>0</v>
      </c>
      <c r="C1039" s="10"/>
      <c r="D1039" s="120" t="str">
        <f t="shared" si="16"/>
        <v/>
      </c>
    </row>
    <row r="1040" spans="1:4" ht="13.5">
      <c r="A1040" s="137" t="s">
        <v>744</v>
      </c>
      <c r="B1040" s="122">
        <v>0</v>
      </c>
      <c r="C1040" s="10"/>
      <c r="D1040" s="120" t="str">
        <f t="shared" si="16"/>
        <v/>
      </c>
    </row>
    <row r="1041" spans="1:4" ht="13.5">
      <c r="A1041" s="136" t="s">
        <v>1627</v>
      </c>
      <c r="B1041" s="10"/>
      <c r="C1041" s="10"/>
      <c r="D1041" s="120" t="str">
        <f t="shared" si="16"/>
        <v/>
      </c>
    </row>
    <row r="1042" spans="1:4" ht="13.5">
      <c r="A1042" s="137" t="s">
        <v>745</v>
      </c>
      <c r="B1042" s="122">
        <v>0</v>
      </c>
      <c r="C1042" s="10"/>
      <c r="D1042" s="120" t="str">
        <f t="shared" si="16"/>
        <v/>
      </c>
    </row>
    <row r="1043" spans="1:4" ht="13.5">
      <c r="A1043" s="137" t="s">
        <v>746</v>
      </c>
      <c r="B1043" s="119">
        <v>0</v>
      </c>
      <c r="C1043" s="119">
        <f>SUM(C1044:C1049)</f>
        <v>0</v>
      </c>
      <c r="D1043" s="120" t="str">
        <f t="shared" si="16"/>
        <v/>
      </c>
    </row>
    <row r="1044" spans="1:4" ht="13.5">
      <c r="A1044" s="137" t="s">
        <v>568</v>
      </c>
      <c r="B1044" s="122">
        <v>0</v>
      </c>
      <c r="C1044" s="10"/>
      <c r="D1044" s="120" t="str">
        <f t="shared" si="16"/>
        <v/>
      </c>
    </row>
    <row r="1045" spans="1:4" ht="13.5">
      <c r="A1045" s="137" t="s">
        <v>569</v>
      </c>
      <c r="B1045" s="122">
        <v>0</v>
      </c>
      <c r="C1045" s="10"/>
      <c r="D1045" s="120" t="str">
        <f t="shared" si="16"/>
        <v/>
      </c>
    </row>
    <row r="1046" spans="1:4" ht="13.5">
      <c r="A1046" s="137" t="s">
        <v>570</v>
      </c>
      <c r="B1046" s="122">
        <v>0</v>
      </c>
      <c r="C1046" s="10"/>
      <c r="D1046" s="120" t="str">
        <f t="shared" si="16"/>
        <v/>
      </c>
    </row>
    <row r="1047" spans="1:4" ht="13.5">
      <c r="A1047" s="137" t="s">
        <v>747</v>
      </c>
      <c r="B1047" s="122">
        <v>0</v>
      </c>
      <c r="C1047" s="10"/>
      <c r="D1047" s="120" t="str">
        <f t="shared" si="16"/>
        <v/>
      </c>
    </row>
    <row r="1048" spans="1:4" ht="13.5">
      <c r="A1048" s="137" t="s">
        <v>748</v>
      </c>
      <c r="B1048" s="122">
        <v>0</v>
      </c>
      <c r="C1048" s="10"/>
      <c r="D1048" s="120" t="str">
        <f t="shared" si="16"/>
        <v/>
      </c>
    </row>
    <row r="1049" spans="1:4" ht="13.5">
      <c r="A1049" s="137" t="s">
        <v>749</v>
      </c>
      <c r="B1049" s="122">
        <v>0</v>
      </c>
      <c r="C1049" s="10"/>
      <c r="D1049" s="120" t="str">
        <f t="shared" si="16"/>
        <v/>
      </c>
    </row>
    <row r="1050" spans="1:4" ht="13.5">
      <c r="A1050" s="137" t="s">
        <v>750</v>
      </c>
      <c r="B1050" s="119">
        <v>0</v>
      </c>
      <c r="C1050" s="119">
        <f>SUM(C1051:C1055)</f>
        <v>39</v>
      </c>
      <c r="D1050" s="120" t="str">
        <f t="shared" si="16"/>
        <v/>
      </c>
    </row>
    <row r="1051" spans="1:4" ht="13.5">
      <c r="A1051" s="137" t="s">
        <v>751</v>
      </c>
      <c r="B1051" s="122">
        <v>0</v>
      </c>
      <c r="C1051" s="10"/>
      <c r="D1051" s="120" t="str">
        <f t="shared" si="16"/>
        <v/>
      </c>
    </row>
    <row r="1052" spans="1:4" ht="13.5">
      <c r="A1052" s="137" t="s">
        <v>752</v>
      </c>
      <c r="B1052" s="122">
        <v>0</v>
      </c>
      <c r="C1052" s="10"/>
      <c r="D1052" s="120" t="str">
        <f t="shared" si="16"/>
        <v/>
      </c>
    </row>
    <row r="1053" spans="1:4" ht="13.5">
      <c r="A1053" s="137" t="s">
        <v>753</v>
      </c>
      <c r="B1053" s="122">
        <v>0</v>
      </c>
      <c r="C1053" s="10"/>
      <c r="D1053" s="120" t="str">
        <f t="shared" si="16"/>
        <v/>
      </c>
    </row>
    <row r="1054" spans="1:4" ht="13.5">
      <c r="A1054" s="137" t="s">
        <v>754</v>
      </c>
      <c r="B1054" s="122">
        <v>0</v>
      </c>
      <c r="C1054" s="10"/>
      <c r="D1054" s="120" t="str">
        <f t="shared" si="16"/>
        <v/>
      </c>
    </row>
    <row r="1055" spans="1:4" ht="13.5">
      <c r="A1055" s="137" t="s">
        <v>755</v>
      </c>
      <c r="B1055" s="129">
        <v>0</v>
      </c>
      <c r="C1055" s="10">
        <v>39</v>
      </c>
      <c r="D1055" s="120" t="str">
        <f t="shared" si="16"/>
        <v/>
      </c>
    </row>
    <row r="1056" spans="1:4" ht="13.5">
      <c r="A1056" s="137" t="s">
        <v>756</v>
      </c>
      <c r="B1056" s="119">
        <v>451</v>
      </c>
      <c r="C1056" s="119">
        <f>SUM(C1057,C1067,C1073,)</f>
        <v>168</v>
      </c>
      <c r="D1056" s="120">
        <f t="shared" si="16"/>
        <v>37.299999999999997</v>
      </c>
    </row>
    <row r="1057" spans="1:4" ht="13.5">
      <c r="A1057" s="137" t="s">
        <v>757</v>
      </c>
      <c r="B1057" s="119">
        <v>426</v>
      </c>
      <c r="C1057" s="119">
        <f>SUM(C1058:C1066)</f>
        <v>146</v>
      </c>
      <c r="D1057" s="120">
        <f t="shared" si="16"/>
        <v>34.299999999999997</v>
      </c>
    </row>
    <row r="1058" spans="1:4" ht="13.5">
      <c r="A1058" s="137" t="s">
        <v>568</v>
      </c>
      <c r="B1058" s="122">
        <v>91</v>
      </c>
      <c r="C1058" s="10">
        <v>9</v>
      </c>
      <c r="D1058" s="120">
        <f t="shared" si="16"/>
        <v>9.9</v>
      </c>
    </row>
    <row r="1059" spans="1:4" ht="13.5">
      <c r="A1059" s="137" t="s">
        <v>569</v>
      </c>
      <c r="B1059" s="122">
        <v>0</v>
      </c>
      <c r="C1059" s="10"/>
      <c r="D1059" s="120" t="str">
        <f t="shared" si="16"/>
        <v/>
      </c>
    </row>
    <row r="1060" spans="1:4" ht="13.5">
      <c r="A1060" s="137" t="s">
        <v>570</v>
      </c>
      <c r="B1060" s="122">
        <v>0</v>
      </c>
      <c r="C1060" s="10"/>
      <c r="D1060" s="120" t="str">
        <f t="shared" si="16"/>
        <v/>
      </c>
    </row>
    <row r="1061" spans="1:4" ht="13.5">
      <c r="A1061" s="137" t="s">
        <v>758</v>
      </c>
      <c r="B1061" s="122">
        <v>0</v>
      </c>
      <c r="C1061" s="10"/>
      <c r="D1061" s="120" t="str">
        <f t="shared" si="16"/>
        <v/>
      </c>
    </row>
    <row r="1062" spans="1:4" ht="13.5">
      <c r="A1062" s="137" t="s">
        <v>759</v>
      </c>
      <c r="B1062" s="122">
        <v>0</v>
      </c>
      <c r="C1062" s="10"/>
      <c r="D1062" s="120" t="str">
        <f t="shared" si="16"/>
        <v/>
      </c>
    </row>
    <row r="1063" spans="1:4" ht="13.5">
      <c r="A1063" s="137" t="s">
        <v>760</v>
      </c>
      <c r="B1063" s="122">
        <v>0</v>
      </c>
      <c r="C1063" s="10"/>
      <c r="D1063" s="120" t="str">
        <f t="shared" si="16"/>
        <v/>
      </c>
    </row>
    <row r="1064" spans="1:4" ht="13.5">
      <c r="A1064" s="137" t="s">
        <v>761</v>
      </c>
      <c r="B1064" s="122">
        <v>0</v>
      </c>
      <c r="C1064" s="10"/>
      <c r="D1064" s="120" t="str">
        <f t="shared" si="16"/>
        <v/>
      </c>
    </row>
    <row r="1065" spans="1:4" ht="13.5">
      <c r="A1065" s="137" t="s">
        <v>573</v>
      </c>
      <c r="B1065" s="122">
        <v>35</v>
      </c>
      <c r="C1065" s="10">
        <v>137</v>
      </c>
      <c r="D1065" s="120">
        <f t="shared" si="16"/>
        <v>391.4</v>
      </c>
    </row>
    <row r="1066" spans="1:4" ht="13.5">
      <c r="A1066" s="137" t="s">
        <v>762</v>
      </c>
      <c r="B1066" s="122">
        <v>300</v>
      </c>
      <c r="C1066" s="10"/>
      <c r="D1066" s="120">
        <f t="shared" si="16"/>
        <v>0</v>
      </c>
    </row>
    <row r="1067" spans="1:4" ht="13.5">
      <c r="A1067" s="137" t="s">
        <v>763</v>
      </c>
      <c r="B1067" s="119">
        <v>4</v>
      </c>
      <c r="C1067" s="119">
        <f>SUM(C1068:C1072)</f>
        <v>0</v>
      </c>
      <c r="D1067" s="120">
        <f t="shared" si="16"/>
        <v>0</v>
      </c>
    </row>
    <row r="1068" spans="1:4" ht="13.5">
      <c r="A1068" s="137" t="s">
        <v>568</v>
      </c>
      <c r="B1068" s="122">
        <v>0</v>
      </c>
      <c r="C1068" s="10"/>
      <c r="D1068" s="120" t="str">
        <f t="shared" si="16"/>
        <v/>
      </c>
    </row>
    <row r="1069" spans="1:4" ht="13.5">
      <c r="A1069" s="137" t="s">
        <v>569</v>
      </c>
      <c r="B1069" s="122">
        <v>0</v>
      </c>
      <c r="C1069" s="10"/>
      <c r="D1069" s="120" t="str">
        <f t="shared" si="16"/>
        <v/>
      </c>
    </row>
    <row r="1070" spans="1:4" ht="13.5">
      <c r="A1070" s="137" t="s">
        <v>570</v>
      </c>
      <c r="B1070" s="122">
        <v>0</v>
      </c>
      <c r="C1070" s="10"/>
      <c r="D1070" s="120" t="str">
        <f t="shared" si="16"/>
        <v/>
      </c>
    </row>
    <row r="1071" spans="1:4" ht="13.5">
      <c r="A1071" s="137" t="s">
        <v>764</v>
      </c>
      <c r="B1071" s="122">
        <v>0</v>
      </c>
      <c r="C1071" s="10"/>
      <c r="D1071" s="120" t="str">
        <f t="shared" si="16"/>
        <v/>
      </c>
    </row>
    <row r="1072" spans="1:4" ht="13.5">
      <c r="A1072" s="137" t="s">
        <v>765</v>
      </c>
      <c r="B1072" s="122">
        <v>4</v>
      </c>
      <c r="C1072" s="10"/>
      <c r="D1072" s="120">
        <f t="shared" si="16"/>
        <v>0</v>
      </c>
    </row>
    <row r="1073" spans="1:4" ht="13.5">
      <c r="A1073" s="137" t="s">
        <v>766</v>
      </c>
      <c r="B1073" s="119">
        <v>21</v>
      </c>
      <c r="C1073" s="119">
        <f>SUM(C1074:C1075)</f>
        <v>22</v>
      </c>
      <c r="D1073" s="120">
        <f t="shared" si="16"/>
        <v>104.8</v>
      </c>
    </row>
    <row r="1074" spans="1:4" ht="13.5">
      <c r="A1074" s="137" t="s">
        <v>767</v>
      </c>
      <c r="B1074" s="122">
        <v>0</v>
      </c>
      <c r="C1074" s="10"/>
      <c r="D1074" s="120" t="str">
        <f t="shared" si="16"/>
        <v/>
      </c>
    </row>
    <row r="1075" spans="1:4" ht="13.5">
      <c r="A1075" s="137" t="s">
        <v>1628</v>
      </c>
      <c r="B1075" s="122">
        <v>21</v>
      </c>
      <c r="C1075" s="10">
        <v>22</v>
      </c>
      <c r="D1075" s="120">
        <f t="shared" si="16"/>
        <v>104.8</v>
      </c>
    </row>
    <row r="1076" spans="1:4" ht="13.5">
      <c r="A1076" s="137" t="s">
        <v>768</v>
      </c>
      <c r="B1076" s="119">
        <v>0</v>
      </c>
      <c r="C1076" s="119">
        <f>SUM(C1077,C1084,C1090,)</f>
        <v>0</v>
      </c>
      <c r="D1076" s="120" t="str">
        <f t="shared" si="16"/>
        <v/>
      </c>
    </row>
    <row r="1077" spans="1:4" ht="13.5">
      <c r="A1077" s="137" t="s">
        <v>769</v>
      </c>
      <c r="B1077" s="119">
        <v>0</v>
      </c>
      <c r="C1077" s="119">
        <f>SUM(C1078:C1083)</f>
        <v>0</v>
      </c>
      <c r="D1077" s="120" t="str">
        <f t="shared" si="16"/>
        <v/>
      </c>
    </row>
    <row r="1078" spans="1:4" ht="13.5">
      <c r="A1078" s="137" t="s">
        <v>568</v>
      </c>
      <c r="B1078" s="122">
        <v>0</v>
      </c>
      <c r="C1078" s="10"/>
      <c r="D1078" s="120" t="str">
        <f t="shared" si="16"/>
        <v/>
      </c>
    </row>
    <row r="1079" spans="1:4" ht="13.5">
      <c r="A1079" s="137" t="s">
        <v>569</v>
      </c>
      <c r="B1079" s="122">
        <v>0</v>
      </c>
      <c r="C1079" s="10"/>
      <c r="D1079" s="120" t="str">
        <f t="shared" si="16"/>
        <v/>
      </c>
    </row>
    <row r="1080" spans="1:4" ht="13.5">
      <c r="A1080" s="137" t="s">
        <v>570</v>
      </c>
      <c r="B1080" s="122">
        <v>0</v>
      </c>
      <c r="C1080" s="10"/>
      <c r="D1080" s="120" t="str">
        <f t="shared" si="16"/>
        <v/>
      </c>
    </row>
    <row r="1081" spans="1:4" ht="13.5">
      <c r="A1081" s="137" t="s">
        <v>770</v>
      </c>
      <c r="B1081" s="122">
        <v>0</v>
      </c>
      <c r="C1081" s="10"/>
      <c r="D1081" s="120" t="str">
        <f t="shared" si="16"/>
        <v/>
      </c>
    </row>
    <row r="1082" spans="1:4" ht="13.5">
      <c r="A1082" s="137" t="s">
        <v>573</v>
      </c>
      <c r="B1082" s="122">
        <v>0</v>
      </c>
      <c r="C1082" s="10"/>
      <c r="D1082" s="120" t="str">
        <f t="shared" si="16"/>
        <v/>
      </c>
    </row>
    <row r="1083" spans="1:4" ht="13.5">
      <c r="A1083" s="137" t="s">
        <v>771</v>
      </c>
      <c r="B1083" s="122">
        <v>0</v>
      </c>
      <c r="C1083" s="10"/>
      <c r="D1083" s="120" t="str">
        <f t="shared" si="16"/>
        <v/>
      </c>
    </row>
    <row r="1084" spans="1:4" ht="13.5">
      <c r="A1084" s="137" t="s">
        <v>772</v>
      </c>
      <c r="B1084" s="119">
        <v>0</v>
      </c>
      <c r="C1084" s="119">
        <f>SUM(C1085:C1089)</f>
        <v>0</v>
      </c>
      <c r="D1084" s="120" t="str">
        <f t="shared" si="16"/>
        <v/>
      </c>
    </row>
    <row r="1085" spans="1:4" ht="13.5">
      <c r="A1085" s="137" t="s">
        <v>1629</v>
      </c>
      <c r="B1085" s="122">
        <v>0</v>
      </c>
      <c r="C1085" s="10"/>
      <c r="D1085" s="120" t="str">
        <f t="shared" si="16"/>
        <v/>
      </c>
    </row>
    <row r="1086" spans="1:4" ht="13.5">
      <c r="A1086" s="138" t="s">
        <v>1630</v>
      </c>
      <c r="B1086" s="122">
        <v>0</v>
      </c>
      <c r="C1086" s="10"/>
      <c r="D1086" s="120" t="str">
        <f t="shared" si="16"/>
        <v/>
      </c>
    </row>
    <row r="1087" spans="1:4" ht="13.5">
      <c r="A1087" s="137" t="s">
        <v>773</v>
      </c>
      <c r="B1087" s="122">
        <v>0</v>
      </c>
      <c r="C1087" s="10"/>
      <c r="D1087" s="120" t="str">
        <f t="shared" si="16"/>
        <v/>
      </c>
    </row>
    <row r="1088" spans="1:4" ht="13.5">
      <c r="A1088" s="137" t="s">
        <v>774</v>
      </c>
      <c r="B1088" s="122">
        <v>0</v>
      </c>
      <c r="C1088" s="10"/>
      <c r="D1088" s="120" t="str">
        <f t="shared" si="16"/>
        <v/>
      </c>
    </row>
    <row r="1089" spans="1:4" ht="13.5">
      <c r="A1089" s="137" t="s">
        <v>775</v>
      </c>
      <c r="B1089" s="122">
        <v>0</v>
      </c>
      <c r="C1089" s="10"/>
      <c r="D1089" s="120" t="str">
        <f t="shared" si="16"/>
        <v/>
      </c>
    </row>
    <row r="1090" spans="1:4" ht="13.5">
      <c r="A1090" s="137" t="s">
        <v>776</v>
      </c>
      <c r="B1090" s="122">
        <v>0</v>
      </c>
      <c r="C1090" s="10"/>
      <c r="D1090" s="120" t="str">
        <f t="shared" si="16"/>
        <v/>
      </c>
    </row>
    <row r="1091" spans="1:4" ht="13.5">
      <c r="A1091" s="137" t="s">
        <v>777</v>
      </c>
      <c r="B1091" s="119">
        <v>81</v>
      </c>
      <c r="C1091" s="119">
        <f>SUM(C1092:C1100)</f>
        <v>81</v>
      </c>
      <c r="D1091" s="120">
        <f t="shared" si="16"/>
        <v>100</v>
      </c>
    </row>
    <row r="1092" spans="1:4" ht="13.5">
      <c r="A1092" s="137" t="s">
        <v>56</v>
      </c>
      <c r="B1092" s="122">
        <v>0</v>
      </c>
      <c r="C1092" s="10"/>
      <c r="D1092" s="120" t="str">
        <f t="shared" si="16"/>
        <v/>
      </c>
    </row>
    <row r="1093" spans="1:4" ht="13.5">
      <c r="A1093" s="137" t="s">
        <v>60</v>
      </c>
      <c r="B1093" s="122">
        <v>0</v>
      </c>
      <c r="C1093" s="10"/>
      <c r="D1093" s="120" t="str">
        <f t="shared" ref="D1093:D1156" si="17">IF(B1093=0,"",ROUND(C1093/B1093*100,1))</f>
        <v/>
      </c>
    </row>
    <row r="1094" spans="1:4" ht="13.5">
      <c r="A1094" s="137" t="s">
        <v>62</v>
      </c>
      <c r="B1094" s="122">
        <v>0</v>
      </c>
      <c r="C1094" s="10"/>
      <c r="D1094" s="120" t="str">
        <f t="shared" si="17"/>
        <v/>
      </c>
    </row>
    <row r="1095" spans="1:4" ht="13.5">
      <c r="A1095" s="137" t="s">
        <v>778</v>
      </c>
      <c r="B1095" s="122">
        <v>0</v>
      </c>
      <c r="C1095" s="10"/>
      <c r="D1095" s="120" t="str">
        <f t="shared" si="17"/>
        <v/>
      </c>
    </row>
    <row r="1096" spans="1:4" ht="13.5">
      <c r="A1096" s="137" t="s">
        <v>64</v>
      </c>
      <c r="B1096" s="122">
        <v>0</v>
      </c>
      <c r="C1096" s="10"/>
      <c r="D1096" s="120" t="str">
        <f t="shared" si="17"/>
        <v/>
      </c>
    </row>
    <row r="1097" spans="1:4" ht="13.5">
      <c r="A1097" s="137" t="s">
        <v>572</v>
      </c>
      <c r="B1097" s="122">
        <v>0</v>
      </c>
      <c r="C1097" s="10"/>
      <c r="D1097" s="120" t="str">
        <f t="shared" si="17"/>
        <v/>
      </c>
    </row>
    <row r="1098" spans="1:4" ht="13.5">
      <c r="A1098" s="137" t="s">
        <v>67</v>
      </c>
      <c r="B1098" s="122">
        <v>0</v>
      </c>
      <c r="C1098" s="10"/>
      <c r="D1098" s="120" t="str">
        <f t="shared" si="17"/>
        <v/>
      </c>
    </row>
    <row r="1099" spans="1:4" ht="13.5">
      <c r="A1099" s="137" t="s">
        <v>71</v>
      </c>
      <c r="B1099" s="122">
        <v>0</v>
      </c>
      <c r="C1099" s="10"/>
      <c r="D1099" s="120" t="str">
        <f t="shared" si="17"/>
        <v/>
      </c>
    </row>
    <row r="1100" spans="1:4" ht="13.5">
      <c r="A1100" s="137" t="s">
        <v>779</v>
      </c>
      <c r="B1100" s="122">
        <v>81</v>
      </c>
      <c r="C1100" s="10">
        <v>81</v>
      </c>
      <c r="D1100" s="120">
        <f t="shared" si="17"/>
        <v>100</v>
      </c>
    </row>
    <row r="1101" spans="1:4" ht="13.5">
      <c r="A1101" s="137" t="s">
        <v>1631</v>
      </c>
      <c r="B1101" s="119">
        <v>1276</v>
      </c>
      <c r="C1101" s="119">
        <f>SUM(C1102,C1121,C1140,C1149,C1164,)</f>
        <v>1470</v>
      </c>
      <c r="D1101" s="120">
        <f t="shared" si="17"/>
        <v>115.2</v>
      </c>
    </row>
    <row r="1102" spans="1:4" ht="13.5">
      <c r="A1102" s="137" t="s">
        <v>1632</v>
      </c>
      <c r="B1102" s="119">
        <v>1220</v>
      </c>
      <c r="C1102" s="119">
        <f>SUM(C1103:C1120)</f>
        <v>1270</v>
      </c>
      <c r="D1102" s="120">
        <f t="shared" si="17"/>
        <v>104.1</v>
      </c>
    </row>
    <row r="1103" spans="1:4" ht="13.5">
      <c r="A1103" s="137" t="s">
        <v>568</v>
      </c>
      <c r="B1103" s="122">
        <v>162</v>
      </c>
      <c r="C1103" s="10">
        <v>158</v>
      </c>
      <c r="D1103" s="120">
        <f t="shared" si="17"/>
        <v>97.5</v>
      </c>
    </row>
    <row r="1104" spans="1:4" ht="13.5">
      <c r="A1104" s="137" t="s">
        <v>569</v>
      </c>
      <c r="B1104" s="122">
        <v>0</v>
      </c>
      <c r="C1104" s="10"/>
      <c r="D1104" s="120" t="str">
        <f t="shared" si="17"/>
        <v/>
      </c>
    </row>
    <row r="1105" spans="1:4" ht="13.5">
      <c r="A1105" s="137" t="s">
        <v>570</v>
      </c>
      <c r="B1105" s="122">
        <v>0</v>
      </c>
      <c r="C1105" s="10"/>
      <c r="D1105" s="120" t="str">
        <f t="shared" si="17"/>
        <v/>
      </c>
    </row>
    <row r="1106" spans="1:4" ht="13.5">
      <c r="A1106" s="137" t="s">
        <v>1633</v>
      </c>
      <c r="B1106" s="122">
        <v>0</v>
      </c>
      <c r="C1106" s="10"/>
      <c r="D1106" s="120" t="str">
        <f t="shared" si="17"/>
        <v/>
      </c>
    </row>
    <row r="1107" spans="1:4" ht="13.5">
      <c r="A1107" s="137" t="s">
        <v>780</v>
      </c>
      <c r="B1107" s="122">
        <v>0</v>
      </c>
      <c r="C1107" s="10"/>
      <c r="D1107" s="120" t="str">
        <f t="shared" si="17"/>
        <v/>
      </c>
    </row>
    <row r="1108" spans="1:4" ht="13.5">
      <c r="A1108" s="137" t="s">
        <v>781</v>
      </c>
      <c r="B1108" s="122">
        <v>0</v>
      </c>
      <c r="C1108" s="10"/>
      <c r="D1108" s="120" t="str">
        <f t="shared" si="17"/>
        <v/>
      </c>
    </row>
    <row r="1109" spans="1:4" ht="13.5">
      <c r="A1109" s="137" t="s">
        <v>1634</v>
      </c>
      <c r="B1109" s="122">
        <v>0</v>
      </c>
      <c r="C1109" s="10"/>
      <c r="D1109" s="120" t="str">
        <f t="shared" si="17"/>
        <v/>
      </c>
    </row>
    <row r="1110" spans="1:4" ht="13.5">
      <c r="A1110" s="137" t="s">
        <v>1635</v>
      </c>
      <c r="B1110" s="122">
        <v>0</v>
      </c>
      <c r="C1110" s="10"/>
      <c r="D1110" s="120" t="str">
        <f t="shared" si="17"/>
        <v/>
      </c>
    </row>
    <row r="1111" spans="1:4" ht="13.5">
      <c r="A1111" s="137" t="s">
        <v>1636</v>
      </c>
      <c r="B1111" s="122">
        <v>0</v>
      </c>
      <c r="C1111" s="10"/>
      <c r="D1111" s="120" t="str">
        <f t="shared" si="17"/>
        <v/>
      </c>
    </row>
    <row r="1112" spans="1:4" ht="13.5">
      <c r="A1112" s="137" t="s">
        <v>782</v>
      </c>
      <c r="B1112" s="122">
        <v>13</v>
      </c>
      <c r="C1112" s="10"/>
      <c r="D1112" s="120">
        <f t="shared" si="17"/>
        <v>0</v>
      </c>
    </row>
    <row r="1113" spans="1:4" ht="13.5">
      <c r="A1113" s="137" t="s">
        <v>783</v>
      </c>
      <c r="B1113" s="122">
        <v>0</v>
      </c>
      <c r="C1113" s="10"/>
      <c r="D1113" s="120" t="str">
        <f t="shared" si="17"/>
        <v/>
      </c>
    </row>
    <row r="1114" spans="1:4" ht="13.5">
      <c r="A1114" s="137" t="s">
        <v>1637</v>
      </c>
      <c r="B1114" s="122">
        <v>0</v>
      </c>
      <c r="C1114" s="10"/>
      <c r="D1114" s="120" t="str">
        <f t="shared" si="17"/>
        <v/>
      </c>
    </row>
    <row r="1115" spans="1:4" ht="13.5">
      <c r="A1115" s="137" t="s">
        <v>784</v>
      </c>
      <c r="B1115" s="122">
        <v>0</v>
      </c>
      <c r="C1115" s="10"/>
      <c r="D1115" s="120" t="str">
        <f t="shared" si="17"/>
        <v/>
      </c>
    </row>
    <row r="1116" spans="1:4" ht="13.5">
      <c r="A1116" s="137" t="s">
        <v>785</v>
      </c>
      <c r="B1116" s="122">
        <v>0</v>
      </c>
      <c r="C1116" s="10"/>
      <c r="D1116" s="120" t="str">
        <f t="shared" si="17"/>
        <v/>
      </c>
    </row>
    <row r="1117" spans="1:4" ht="13.5">
      <c r="A1117" s="137" t="s">
        <v>786</v>
      </c>
      <c r="B1117" s="122">
        <v>0</v>
      </c>
      <c r="C1117" s="10"/>
      <c r="D1117" s="120" t="str">
        <f t="shared" si="17"/>
        <v/>
      </c>
    </row>
    <row r="1118" spans="1:4" ht="13.5">
      <c r="A1118" s="137" t="s">
        <v>787</v>
      </c>
      <c r="B1118" s="122">
        <v>0</v>
      </c>
      <c r="C1118" s="10"/>
      <c r="D1118" s="120" t="str">
        <f t="shared" si="17"/>
        <v/>
      </c>
    </row>
    <row r="1119" spans="1:4" ht="13.5">
      <c r="A1119" s="137" t="s">
        <v>573</v>
      </c>
      <c r="B1119" s="122">
        <v>1045</v>
      </c>
      <c r="C1119" s="10">
        <v>1112</v>
      </c>
      <c r="D1119" s="120">
        <f t="shared" si="17"/>
        <v>106.4</v>
      </c>
    </row>
    <row r="1120" spans="1:4" ht="13.5">
      <c r="A1120" s="137" t="s">
        <v>1638</v>
      </c>
      <c r="B1120" s="122">
        <v>0</v>
      </c>
      <c r="C1120" s="10"/>
      <c r="D1120" s="120" t="str">
        <f t="shared" si="17"/>
        <v/>
      </c>
    </row>
    <row r="1121" spans="1:4" ht="13.5">
      <c r="A1121" s="137" t="s">
        <v>788</v>
      </c>
      <c r="B1121" s="119">
        <v>0</v>
      </c>
      <c r="C1121" s="119">
        <f>SUM(C1122:C1139)</f>
        <v>0</v>
      </c>
      <c r="D1121" s="120" t="str">
        <f t="shared" si="17"/>
        <v/>
      </c>
    </row>
    <row r="1122" spans="1:4" ht="13.5">
      <c r="A1122" s="137" t="s">
        <v>568</v>
      </c>
      <c r="B1122" s="122">
        <v>0</v>
      </c>
      <c r="C1122" s="10"/>
      <c r="D1122" s="120" t="str">
        <f t="shared" si="17"/>
        <v/>
      </c>
    </row>
    <row r="1123" spans="1:4" ht="13.5">
      <c r="A1123" s="137" t="s">
        <v>569</v>
      </c>
      <c r="B1123" s="122">
        <v>0</v>
      </c>
      <c r="C1123" s="10"/>
      <c r="D1123" s="120" t="str">
        <f t="shared" si="17"/>
        <v/>
      </c>
    </row>
    <row r="1124" spans="1:4" ht="13.5">
      <c r="A1124" s="137" t="s">
        <v>570</v>
      </c>
      <c r="B1124" s="122">
        <v>0</v>
      </c>
      <c r="C1124" s="10"/>
      <c r="D1124" s="120" t="str">
        <f t="shared" si="17"/>
        <v/>
      </c>
    </row>
    <row r="1125" spans="1:4" ht="13.5">
      <c r="A1125" s="137" t="s">
        <v>789</v>
      </c>
      <c r="B1125" s="122">
        <v>0</v>
      </c>
      <c r="C1125" s="10"/>
      <c r="D1125" s="120" t="str">
        <f t="shared" si="17"/>
        <v/>
      </c>
    </row>
    <row r="1126" spans="1:4" ht="13.5">
      <c r="A1126" s="137" t="s">
        <v>790</v>
      </c>
      <c r="B1126" s="122">
        <v>0</v>
      </c>
      <c r="C1126" s="10"/>
      <c r="D1126" s="120" t="str">
        <f t="shared" si="17"/>
        <v/>
      </c>
    </row>
    <row r="1127" spans="1:4" ht="13.5">
      <c r="A1127" s="137" t="s">
        <v>791</v>
      </c>
      <c r="B1127" s="122">
        <v>0</v>
      </c>
      <c r="C1127" s="10"/>
      <c r="D1127" s="120" t="str">
        <f t="shared" si="17"/>
        <v/>
      </c>
    </row>
    <row r="1128" spans="1:4" ht="13.5">
      <c r="A1128" s="137" t="s">
        <v>792</v>
      </c>
      <c r="B1128" s="122">
        <v>0</v>
      </c>
      <c r="C1128" s="10"/>
      <c r="D1128" s="120" t="str">
        <f t="shared" si="17"/>
        <v/>
      </c>
    </row>
    <row r="1129" spans="1:4" ht="13.5">
      <c r="A1129" s="137" t="s">
        <v>793</v>
      </c>
      <c r="B1129" s="122">
        <v>0</v>
      </c>
      <c r="C1129" s="10"/>
      <c r="D1129" s="120" t="str">
        <f t="shared" si="17"/>
        <v/>
      </c>
    </row>
    <row r="1130" spans="1:4" ht="13.5">
      <c r="A1130" s="137" t="s">
        <v>794</v>
      </c>
      <c r="B1130" s="122">
        <v>0</v>
      </c>
      <c r="C1130" s="10"/>
      <c r="D1130" s="120" t="str">
        <f t="shared" si="17"/>
        <v/>
      </c>
    </row>
    <row r="1131" spans="1:4" ht="13.5">
      <c r="A1131" s="137" t="s">
        <v>795</v>
      </c>
      <c r="B1131" s="122">
        <v>0</v>
      </c>
      <c r="C1131" s="10"/>
      <c r="D1131" s="120" t="str">
        <f t="shared" si="17"/>
        <v/>
      </c>
    </row>
    <row r="1132" spans="1:4" ht="13.5">
      <c r="A1132" s="137" t="s">
        <v>796</v>
      </c>
      <c r="B1132" s="122">
        <v>0</v>
      </c>
      <c r="C1132" s="10"/>
      <c r="D1132" s="120" t="str">
        <f t="shared" si="17"/>
        <v/>
      </c>
    </row>
    <row r="1133" spans="1:4" ht="13.5">
      <c r="A1133" s="137" t="s">
        <v>797</v>
      </c>
      <c r="B1133" s="122">
        <v>0</v>
      </c>
      <c r="C1133" s="10"/>
      <c r="D1133" s="120" t="str">
        <f t="shared" si="17"/>
        <v/>
      </c>
    </row>
    <row r="1134" spans="1:4" ht="13.5">
      <c r="A1134" s="137" t="s">
        <v>798</v>
      </c>
      <c r="B1134" s="122">
        <v>0</v>
      </c>
      <c r="C1134" s="10"/>
      <c r="D1134" s="120" t="str">
        <f t="shared" si="17"/>
        <v/>
      </c>
    </row>
    <row r="1135" spans="1:4" ht="13.5">
      <c r="A1135" s="137" t="s">
        <v>799</v>
      </c>
      <c r="B1135" s="122">
        <v>0</v>
      </c>
      <c r="C1135" s="10"/>
      <c r="D1135" s="120" t="str">
        <f t="shared" si="17"/>
        <v/>
      </c>
    </row>
    <row r="1136" spans="1:4" ht="13.5">
      <c r="A1136" s="137" t="s">
        <v>800</v>
      </c>
      <c r="B1136" s="122">
        <v>0</v>
      </c>
      <c r="C1136" s="10"/>
      <c r="D1136" s="120" t="str">
        <f t="shared" si="17"/>
        <v/>
      </c>
    </row>
    <row r="1137" spans="1:4" ht="13.5">
      <c r="A1137" s="137" t="s">
        <v>801</v>
      </c>
      <c r="B1137" s="122">
        <v>0</v>
      </c>
      <c r="C1137" s="10"/>
      <c r="D1137" s="120" t="str">
        <f t="shared" si="17"/>
        <v/>
      </c>
    </row>
    <row r="1138" spans="1:4" ht="13.5">
      <c r="A1138" s="137" t="s">
        <v>573</v>
      </c>
      <c r="B1138" s="122">
        <v>0</v>
      </c>
      <c r="C1138" s="10"/>
      <c r="D1138" s="120" t="str">
        <f t="shared" si="17"/>
        <v/>
      </c>
    </row>
    <row r="1139" spans="1:4" ht="13.5">
      <c r="A1139" s="137" t="s">
        <v>802</v>
      </c>
      <c r="B1139" s="122">
        <v>0</v>
      </c>
      <c r="C1139" s="10"/>
      <c r="D1139" s="120" t="str">
        <f t="shared" si="17"/>
        <v/>
      </c>
    </row>
    <row r="1140" spans="1:4" ht="13.5">
      <c r="A1140" s="137" t="s">
        <v>803</v>
      </c>
      <c r="B1140" s="119">
        <v>0</v>
      </c>
      <c r="C1140" s="119">
        <f>SUM(C1141:C1148)</f>
        <v>0</v>
      </c>
      <c r="D1140" s="120" t="str">
        <f t="shared" si="17"/>
        <v/>
      </c>
    </row>
    <row r="1141" spans="1:4" ht="13.5">
      <c r="A1141" s="137" t="s">
        <v>568</v>
      </c>
      <c r="B1141" s="122">
        <v>0</v>
      </c>
      <c r="C1141" s="10"/>
      <c r="D1141" s="120" t="str">
        <f t="shared" si="17"/>
        <v/>
      </c>
    </row>
    <row r="1142" spans="1:4" ht="13.5">
      <c r="A1142" s="137" t="s">
        <v>569</v>
      </c>
      <c r="B1142" s="122">
        <v>0</v>
      </c>
      <c r="C1142" s="10"/>
      <c r="D1142" s="120" t="str">
        <f t="shared" si="17"/>
        <v/>
      </c>
    </row>
    <row r="1143" spans="1:4" ht="13.5">
      <c r="A1143" s="137" t="s">
        <v>570</v>
      </c>
      <c r="B1143" s="122">
        <v>0</v>
      </c>
      <c r="C1143" s="10"/>
      <c r="D1143" s="120" t="str">
        <f t="shared" si="17"/>
        <v/>
      </c>
    </row>
    <row r="1144" spans="1:4" ht="13.5">
      <c r="A1144" s="137" t="s">
        <v>804</v>
      </c>
      <c r="B1144" s="122">
        <v>0</v>
      </c>
      <c r="C1144" s="10"/>
      <c r="D1144" s="120" t="str">
        <f t="shared" si="17"/>
        <v/>
      </c>
    </row>
    <row r="1145" spans="1:4" ht="13.5">
      <c r="A1145" s="137" t="s">
        <v>805</v>
      </c>
      <c r="B1145" s="122">
        <v>0</v>
      </c>
      <c r="C1145" s="10"/>
      <c r="D1145" s="120" t="str">
        <f t="shared" si="17"/>
        <v/>
      </c>
    </row>
    <row r="1146" spans="1:4" ht="13.5">
      <c r="A1146" s="137" t="s">
        <v>806</v>
      </c>
      <c r="B1146" s="122">
        <v>0</v>
      </c>
      <c r="C1146" s="10"/>
      <c r="D1146" s="120" t="str">
        <f t="shared" si="17"/>
        <v/>
      </c>
    </row>
    <row r="1147" spans="1:4" ht="13.5">
      <c r="A1147" s="137" t="s">
        <v>573</v>
      </c>
      <c r="B1147" s="122">
        <v>0</v>
      </c>
      <c r="C1147" s="10"/>
      <c r="D1147" s="120" t="str">
        <f t="shared" si="17"/>
        <v/>
      </c>
    </row>
    <row r="1148" spans="1:4" ht="13.5">
      <c r="A1148" s="137" t="s">
        <v>807</v>
      </c>
      <c r="B1148" s="122">
        <v>0</v>
      </c>
      <c r="C1148" s="10"/>
      <c r="D1148" s="120" t="str">
        <f t="shared" si="17"/>
        <v/>
      </c>
    </row>
    <row r="1149" spans="1:4" ht="13.5">
      <c r="A1149" s="137" t="s">
        <v>808</v>
      </c>
      <c r="B1149" s="119">
        <v>56</v>
      </c>
      <c r="C1149" s="119">
        <f>SUM(C1150:C1163)</f>
        <v>59</v>
      </c>
      <c r="D1149" s="120">
        <f t="shared" si="17"/>
        <v>105.4</v>
      </c>
    </row>
    <row r="1150" spans="1:4" ht="13.5">
      <c r="A1150" s="137" t="s">
        <v>568</v>
      </c>
      <c r="B1150" s="122">
        <v>0</v>
      </c>
      <c r="C1150" s="10"/>
      <c r="D1150" s="120" t="str">
        <f t="shared" si="17"/>
        <v/>
      </c>
    </row>
    <row r="1151" spans="1:4" ht="13.5">
      <c r="A1151" s="137" t="s">
        <v>569</v>
      </c>
      <c r="B1151" s="122">
        <v>3</v>
      </c>
      <c r="C1151" s="10">
        <v>3</v>
      </c>
      <c r="D1151" s="120">
        <f t="shared" si="17"/>
        <v>100</v>
      </c>
    </row>
    <row r="1152" spans="1:4" ht="13.5">
      <c r="A1152" s="137" t="s">
        <v>570</v>
      </c>
      <c r="B1152" s="122">
        <v>0</v>
      </c>
      <c r="C1152" s="10"/>
      <c r="D1152" s="120" t="str">
        <f t="shared" si="17"/>
        <v/>
      </c>
    </row>
    <row r="1153" spans="1:4" ht="13.5">
      <c r="A1153" s="137" t="s">
        <v>809</v>
      </c>
      <c r="B1153" s="122">
        <v>22</v>
      </c>
      <c r="C1153" s="10">
        <v>21</v>
      </c>
      <c r="D1153" s="120">
        <f t="shared" si="17"/>
        <v>95.5</v>
      </c>
    </row>
    <row r="1154" spans="1:4" ht="13.5">
      <c r="A1154" s="137" t="s">
        <v>810</v>
      </c>
      <c r="B1154" s="122">
        <v>0</v>
      </c>
      <c r="C1154" s="10"/>
      <c r="D1154" s="120" t="str">
        <f t="shared" si="17"/>
        <v/>
      </c>
    </row>
    <row r="1155" spans="1:4" ht="13.5">
      <c r="A1155" s="137" t="s">
        <v>811</v>
      </c>
      <c r="B1155" s="122">
        <v>0</v>
      </c>
      <c r="C1155" s="10"/>
      <c r="D1155" s="120" t="str">
        <f t="shared" si="17"/>
        <v/>
      </c>
    </row>
    <row r="1156" spans="1:4" ht="13.5">
      <c r="A1156" s="137" t="s">
        <v>812</v>
      </c>
      <c r="B1156" s="122">
        <v>0</v>
      </c>
      <c r="C1156" s="10"/>
      <c r="D1156" s="120" t="str">
        <f t="shared" si="17"/>
        <v/>
      </c>
    </row>
    <row r="1157" spans="1:4" ht="13.5">
      <c r="A1157" s="137" t="s">
        <v>813</v>
      </c>
      <c r="B1157" s="122">
        <v>31</v>
      </c>
      <c r="C1157" s="10">
        <v>35</v>
      </c>
      <c r="D1157" s="120">
        <f t="shared" ref="D1157:D1220" si="18">IF(B1157=0,"",ROUND(C1157/B1157*100,1))</f>
        <v>112.9</v>
      </c>
    </row>
    <row r="1158" spans="1:4" ht="13.5">
      <c r="A1158" s="137" t="s">
        <v>814</v>
      </c>
      <c r="B1158" s="122">
        <v>0</v>
      </c>
      <c r="C1158" s="10"/>
      <c r="D1158" s="120" t="str">
        <f t="shared" si="18"/>
        <v/>
      </c>
    </row>
    <row r="1159" spans="1:4" ht="13.5">
      <c r="A1159" s="137" t="s">
        <v>815</v>
      </c>
      <c r="B1159" s="122">
        <v>0</v>
      </c>
      <c r="C1159" s="10"/>
      <c r="D1159" s="120" t="str">
        <f t="shared" si="18"/>
        <v/>
      </c>
    </row>
    <row r="1160" spans="1:4" ht="13.5">
      <c r="A1160" s="137" t="s">
        <v>816</v>
      </c>
      <c r="B1160" s="122">
        <v>0</v>
      </c>
      <c r="C1160" s="10"/>
      <c r="D1160" s="120" t="str">
        <f t="shared" si="18"/>
        <v/>
      </c>
    </row>
    <row r="1161" spans="1:4" ht="13.5">
      <c r="A1161" s="137" t="s">
        <v>817</v>
      </c>
      <c r="B1161" s="122">
        <v>0</v>
      </c>
      <c r="C1161" s="10"/>
      <c r="D1161" s="120" t="str">
        <f t="shared" si="18"/>
        <v/>
      </c>
    </row>
    <row r="1162" spans="1:4" ht="13.5">
      <c r="A1162" s="137" t="s">
        <v>818</v>
      </c>
      <c r="B1162" s="122">
        <v>0</v>
      </c>
      <c r="C1162" s="10"/>
      <c r="D1162" s="120" t="str">
        <f t="shared" si="18"/>
        <v/>
      </c>
    </row>
    <row r="1163" spans="1:4" ht="13.5">
      <c r="A1163" s="137" t="s">
        <v>819</v>
      </c>
      <c r="B1163" s="122">
        <v>0</v>
      </c>
      <c r="C1163" s="10"/>
      <c r="D1163" s="120" t="str">
        <f t="shared" si="18"/>
        <v/>
      </c>
    </row>
    <row r="1164" spans="1:4" ht="13.5">
      <c r="A1164" s="137" t="s">
        <v>1639</v>
      </c>
      <c r="B1164" s="122">
        <v>0</v>
      </c>
      <c r="C1164" s="10">
        <v>141</v>
      </c>
      <c r="D1164" s="120" t="str">
        <f t="shared" si="18"/>
        <v/>
      </c>
    </row>
    <row r="1165" spans="1:4" ht="13.5">
      <c r="A1165" s="137" t="s">
        <v>820</v>
      </c>
      <c r="B1165" s="119">
        <v>158</v>
      </c>
      <c r="C1165" s="119">
        <f>SUM(C1166,C1175,C1179,)</f>
        <v>764</v>
      </c>
      <c r="D1165" s="120">
        <f t="shared" si="18"/>
        <v>483.5</v>
      </c>
    </row>
    <row r="1166" spans="1:4" ht="13.5">
      <c r="A1166" s="137" t="s">
        <v>821</v>
      </c>
      <c r="B1166" s="119">
        <v>158</v>
      </c>
      <c r="C1166" s="119">
        <f>SUM(C1167:C1174)</f>
        <v>764</v>
      </c>
      <c r="D1166" s="120">
        <f t="shared" si="18"/>
        <v>483.5</v>
      </c>
    </row>
    <row r="1167" spans="1:4" ht="13.5">
      <c r="A1167" s="137" t="s">
        <v>822</v>
      </c>
      <c r="B1167" s="122">
        <v>0</v>
      </c>
      <c r="C1167" s="10"/>
      <c r="D1167" s="120" t="str">
        <f t="shared" si="18"/>
        <v/>
      </c>
    </row>
    <row r="1168" spans="1:4" ht="13.5">
      <c r="A1168" s="137" t="s">
        <v>823</v>
      </c>
      <c r="B1168" s="122">
        <v>0</v>
      </c>
      <c r="C1168" s="10"/>
      <c r="D1168" s="120" t="str">
        <f t="shared" si="18"/>
        <v/>
      </c>
    </row>
    <row r="1169" spans="1:4" ht="13.5">
      <c r="A1169" s="137" t="s">
        <v>824</v>
      </c>
      <c r="B1169" s="122">
        <v>0</v>
      </c>
      <c r="C1169" s="10">
        <v>283</v>
      </c>
      <c r="D1169" s="120" t="str">
        <f t="shared" si="18"/>
        <v/>
      </c>
    </row>
    <row r="1170" spans="1:4" ht="13.5">
      <c r="A1170" s="137" t="s">
        <v>825</v>
      </c>
      <c r="B1170" s="122">
        <v>0</v>
      </c>
      <c r="C1170" s="10"/>
      <c r="D1170" s="120" t="str">
        <f t="shared" si="18"/>
        <v/>
      </c>
    </row>
    <row r="1171" spans="1:4" ht="13.5">
      <c r="A1171" s="137" t="s">
        <v>826</v>
      </c>
      <c r="B1171" s="122">
        <v>94</v>
      </c>
      <c r="C1171" s="10">
        <v>358</v>
      </c>
      <c r="D1171" s="120">
        <f t="shared" si="18"/>
        <v>380.9</v>
      </c>
    </row>
    <row r="1172" spans="1:4" ht="13.5">
      <c r="A1172" s="137" t="s">
        <v>827</v>
      </c>
      <c r="B1172" s="122">
        <v>64</v>
      </c>
      <c r="C1172" s="10">
        <v>123</v>
      </c>
      <c r="D1172" s="120">
        <f t="shared" si="18"/>
        <v>192.2</v>
      </c>
    </row>
    <row r="1173" spans="1:4" ht="13.5">
      <c r="A1173" s="137" t="s">
        <v>828</v>
      </c>
      <c r="B1173" s="122">
        <v>0</v>
      </c>
      <c r="C1173" s="10"/>
      <c r="D1173" s="120" t="str">
        <f t="shared" si="18"/>
        <v/>
      </c>
    </row>
    <row r="1174" spans="1:4" ht="13.5">
      <c r="A1174" s="137" t="s">
        <v>829</v>
      </c>
      <c r="B1174" s="122">
        <v>0</v>
      </c>
      <c r="C1174" s="10"/>
      <c r="D1174" s="120" t="str">
        <f t="shared" si="18"/>
        <v/>
      </c>
    </row>
    <row r="1175" spans="1:4" ht="13.5">
      <c r="A1175" s="137" t="s">
        <v>830</v>
      </c>
      <c r="B1175" s="119">
        <v>0</v>
      </c>
      <c r="C1175" s="119">
        <f>SUM(C1176:C1178)</f>
        <v>0</v>
      </c>
      <c r="D1175" s="120" t="str">
        <f t="shared" si="18"/>
        <v/>
      </c>
    </row>
    <row r="1176" spans="1:4" ht="13.5">
      <c r="A1176" s="137" t="s">
        <v>831</v>
      </c>
      <c r="B1176" s="122">
        <v>0</v>
      </c>
      <c r="C1176" s="10"/>
      <c r="D1176" s="120" t="str">
        <f t="shared" si="18"/>
        <v/>
      </c>
    </row>
    <row r="1177" spans="1:4" ht="13.5">
      <c r="A1177" s="137" t="s">
        <v>832</v>
      </c>
      <c r="B1177" s="122">
        <v>0</v>
      </c>
      <c r="C1177" s="10"/>
      <c r="D1177" s="120" t="str">
        <f t="shared" si="18"/>
        <v/>
      </c>
    </row>
    <row r="1178" spans="1:4" ht="13.5">
      <c r="A1178" s="137" t="s">
        <v>833</v>
      </c>
      <c r="B1178" s="122">
        <v>0</v>
      </c>
      <c r="C1178" s="10"/>
      <c r="D1178" s="120" t="str">
        <f t="shared" si="18"/>
        <v/>
      </c>
    </row>
    <row r="1179" spans="1:4" ht="13.5">
      <c r="A1179" s="137" t="s">
        <v>834</v>
      </c>
      <c r="B1179" s="119">
        <v>0</v>
      </c>
      <c r="C1179" s="119">
        <f>SUM(C1180:C1182)</f>
        <v>0</v>
      </c>
      <c r="D1179" s="120" t="str">
        <f t="shared" si="18"/>
        <v/>
      </c>
    </row>
    <row r="1180" spans="1:4" ht="13.5">
      <c r="A1180" s="137" t="s">
        <v>835</v>
      </c>
      <c r="B1180" s="122">
        <v>0</v>
      </c>
      <c r="C1180" s="10"/>
      <c r="D1180" s="120" t="str">
        <f t="shared" si="18"/>
        <v/>
      </c>
    </row>
    <row r="1181" spans="1:4" ht="13.5">
      <c r="A1181" s="137" t="s">
        <v>836</v>
      </c>
      <c r="B1181" s="122">
        <v>0</v>
      </c>
      <c r="C1181" s="10"/>
      <c r="D1181" s="120" t="str">
        <f t="shared" si="18"/>
        <v/>
      </c>
    </row>
    <row r="1182" spans="1:4" ht="13.5">
      <c r="A1182" s="137" t="s">
        <v>837</v>
      </c>
      <c r="B1182" s="122">
        <v>0</v>
      </c>
      <c r="C1182" s="10"/>
      <c r="D1182" s="120" t="str">
        <f t="shared" si="18"/>
        <v/>
      </c>
    </row>
    <row r="1183" spans="1:4" ht="13.5">
      <c r="A1183" s="137" t="s">
        <v>838</v>
      </c>
      <c r="B1183" s="119">
        <v>1693</v>
      </c>
      <c r="C1183" s="119">
        <f>SUM(C1184,C1199,C1213,C1218,C1224,)</f>
        <v>511</v>
      </c>
      <c r="D1183" s="120">
        <f t="shared" si="18"/>
        <v>30.2</v>
      </c>
    </row>
    <row r="1184" spans="1:4" ht="13.5">
      <c r="A1184" s="137" t="s">
        <v>839</v>
      </c>
      <c r="B1184" s="119">
        <v>1693</v>
      </c>
      <c r="C1184" s="119">
        <f>SUM(C1185:C1198)</f>
        <v>379</v>
      </c>
      <c r="D1184" s="120">
        <f t="shared" si="18"/>
        <v>22.4</v>
      </c>
    </row>
    <row r="1185" spans="1:4" ht="13.5">
      <c r="A1185" s="137" t="s">
        <v>568</v>
      </c>
      <c r="B1185" s="122">
        <v>34</v>
      </c>
      <c r="C1185" s="10">
        <v>37</v>
      </c>
      <c r="D1185" s="120">
        <f t="shared" si="18"/>
        <v>108.8</v>
      </c>
    </row>
    <row r="1186" spans="1:4" ht="13.5">
      <c r="A1186" s="137" t="s">
        <v>569</v>
      </c>
      <c r="B1186" s="122">
        <v>0</v>
      </c>
      <c r="C1186" s="10"/>
      <c r="D1186" s="120" t="str">
        <f t="shared" si="18"/>
        <v/>
      </c>
    </row>
    <row r="1187" spans="1:4" ht="13.5">
      <c r="A1187" s="137" t="s">
        <v>570</v>
      </c>
      <c r="B1187" s="122">
        <v>0</v>
      </c>
      <c r="C1187" s="10"/>
      <c r="D1187" s="120" t="str">
        <f t="shared" si="18"/>
        <v/>
      </c>
    </row>
    <row r="1188" spans="1:4" ht="13.5">
      <c r="A1188" s="137" t="s">
        <v>840</v>
      </c>
      <c r="B1188" s="122">
        <v>0</v>
      </c>
      <c r="C1188" s="10"/>
      <c r="D1188" s="120" t="str">
        <f t="shared" si="18"/>
        <v/>
      </c>
    </row>
    <row r="1189" spans="1:4" ht="13.5">
      <c r="A1189" s="137" t="s">
        <v>841</v>
      </c>
      <c r="B1189" s="122">
        <v>0</v>
      </c>
      <c r="C1189" s="10"/>
      <c r="D1189" s="120" t="str">
        <f t="shared" si="18"/>
        <v/>
      </c>
    </row>
    <row r="1190" spans="1:4" ht="13.5">
      <c r="A1190" s="137" t="s">
        <v>842</v>
      </c>
      <c r="B1190" s="122">
        <v>0</v>
      </c>
      <c r="C1190" s="10"/>
      <c r="D1190" s="120" t="str">
        <f t="shared" si="18"/>
        <v/>
      </c>
    </row>
    <row r="1191" spans="1:4" ht="13.5">
      <c r="A1191" s="137" t="s">
        <v>843</v>
      </c>
      <c r="B1191" s="122">
        <v>0</v>
      </c>
      <c r="C1191" s="10"/>
      <c r="D1191" s="120" t="str">
        <f t="shared" si="18"/>
        <v/>
      </c>
    </row>
    <row r="1192" spans="1:4" ht="13.5">
      <c r="A1192" s="137" t="s">
        <v>844</v>
      </c>
      <c r="B1192" s="122">
        <v>10</v>
      </c>
      <c r="C1192" s="10">
        <v>30</v>
      </c>
      <c r="D1192" s="120">
        <f t="shared" si="18"/>
        <v>300</v>
      </c>
    </row>
    <row r="1193" spans="1:4" ht="13.5">
      <c r="A1193" s="137" t="s">
        <v>845</v>
      </c>
      <c r="B1193" s="122">
        <v>0</v>
      </c>
      <c r="C1193" s="10"/>
      <c r="D1193" s="120" t="str">
        <f t="shared" si="18"/>
        <v/>
      </c>
    </row>
    <row r="1194" spans="1:4" ht="13.5">
      <c r="A1194" s="137" t="s">
        <v>846</v>
      </c>
      <c r="B1194" s="122">
        <v>0</v>
      </c>
      <c r="C1194" s="10"/>
      <c r="D1194" s="120" t="str">
        <f t="shared" si="18"/>
        <v/>
      </c>
    </row>
    <row r="1195" spans="1:4" ht="13.5">
      <c r="A1195" s="137" t="s">
        <v>847</v>
      </c>
      <c r="B1195" s="122">
        <v>0</v>
      </c>
      <c r="C1195" s="10"/>
      <c r="D1195" s="120" t="str">
        <f t="shared" si="18"/>
        <v/>
      </c>
    </row>
    <row r="1196" spans="1:4" ht="13.5">
      <c r="A1196" s="137" t="s">
        <v>848</v>
      </c>
      <c r="B1196" s="122">
        <v>0</v>
      </c>
      <c r="C1196" s="10"/>
      <c r="D1196" s="120" t="str">
        <f t="shared" si="18"/>
        <v/>
      </c>
    </row>
    <row r="1197" spans="1:4" ht="13.5">
      <c r="A1197" s="137" t="s">
        <v>573</v>
      </c>
      <c r="B1197" s="122">
        <v>48</v>
      </c>
      <c r="C1197" s="10">
        <v>55</v>
      </c>
      <c r="D1197" s="120">
        <f t="shared" si="18"/>
        <v>114.6</v>
      </c>
    </row>
    <row r="1198" spans="1:4" ht="13.5">
      <c r="A1198" s="137" t="s">
        <v>849</v>
      </c>
      <c r="B1198" s="122">
        <v>1601</v>
      </c>
      <c r="C1198" s="10">
        <v>257</v>
      </c>
      <c r="D1198" s="120">
        <f t="shared" si="18"/>
        <v>16.100000000000001</v>
      </c>
    </row>
    <row r="1199" spans="1:4" ht="13.5">
      <c r="A1199" s="137" t="s">
        <v>850</v>
      </c>
      <c r="B1199" s="119">
        <v>0</v>
      </c>
      <c r="C1199" s="119">
        <f>SUM(C1200:C1212)</f>
        <v>0</v>
      </c>
      <c r="D1199" s="120" t="str">
        <f t="shared" si="18"/>
        <v/>
      </c>
    </row>
    <row r="1200" spans="1:4" ht="13.5">
      <c r="A1200" s="137" t="s">
        <v>568</v>
      </c>
      <c r="B1200" s="122">
        <v>0</v>
      </c>
      <c r="C1200" s="10"/>
      <c r="D1200" s="120" t="str">
        <f t="shared" si="18"/>
        <v/>
      </c>
    </row>
    <row r="1201" spans="1:4" ht="13.5">
      <c r="A1201" s="137" t="s">
        <v>569</v>
      </c>
      <c r="B1201" s="122">
        <v>0</v>
      </c>
      <c r="C1201" s="10"/>
      <c r="D1201" s="120" t="str">
        <f t="shared" si="18"/>
        <v/>
      </c>
    </row>
    <row r="1202" spans="1:4" ht="13.5">
      <c r="A1202" s="137" t="s">
        <v>570</v>
      </c>
      <c r="B1202" s="122">
        <v>0</v>
      </c>
      <c r="C1202" s="10"/>
      <c r="D1202" s="120" t="str">
        <f t="shared" si="18"/>
        <v/>
      </c>
    </row>
    <row r="1203" spans="1:4" ht="13.5">
      <c r="A1203" s="137" t="s">
        <v>851</v>
      </c>
      <c r="B1203" s="122">
        <v>0</v>
      </c>
      <c r="C1203" s="10"/>
      <c r="D1203" s="120" t="str">
        <f t="shared" si="18"/>
        <v/>
      </c>
    </row>
    <row r="1204" spans="1:4" ht="13.5">
      <c r="A1204" s="137" t="s">
        <v>852</v>
      </c>
      <c r="B1204" s="122">
        <v>0</v>
      </c>
      <c r="C1204" s="10"/>
      <c r="D1204" s="120" t="str">
        <f t="shared" si="18"/>
        <v/>
      </c>
    </row>
    <row r="1205" spans="1:4" ht="13.5">
      <c r="A1205" s="137" t="s">
        <v>853</v>
      </c>
      <c r="B1205" s="122">
        <v>0</v>
      </c>
      <c r="C1205" s="10"/>
      <c r="D1205" s="120" t="str">
        <f t="shared" si="18"/>
        <v/>
      </c>
    </row>
    <row r="1206" spans="1:4" ht="13.5">
      <c r="A1206" s="137" t="s">
        <v>854</v>
      </c>
      <c r="B1206" s="122">
        <v>0</v>
      </c>
      <c r="C1206" s="10"/>
      <c r="D1206" s="120" t="str">
        <f t="shared" si="18"/>
        <v/>
      </c>
    </row>
    <row r="1207" spans="1:4" ht="13.5">
      <c r="A1207" s="137" t="s">
        <v>855</v>
      </c>
      <c r="B1207" s="122">
        <v>0</v>
      </c>
      <c r="C1207" s="10"/>
      <c r="D1207" s="120" t="str">
        <f t="shared" si="18"/>
        <v/>
      </c>
    </row>
    <row r="1208" spans="1:4" ht="13.5">
      <c r="A1208" s="137" t="s">
        <v>856</v>
      </c>
      <c r="B1208" s="122">
        <v>0</v>
      </c>
      <c r="C1208" s="10"/>
      <c r="D1208" s="120" t="str">
        <f t="shared" si="18"/>
        <v/>
      </c>
    </row>
    <row r="1209" spans="1:4" ht="13.5">
      <c r="A1209" s="137" t="s">
        <v>857</v>
      </c>
      <c r="B1209" s="122">
        <v>0</v>
      </c>
      <c r="C1209" s="10"/>
      <c r="D1209" s="120" t="str">
        <f t="shared" si="18"/>
        <v/>
      </c>
    </row>
    <row r="1210" spans="1:4" ht="13.5">
      <c r="A1210" s="137" t="s">
        <v>858</v>
      </c>
      <c r="B1210" s="122">
        <v>0</v>
      </c>
      <c r="C1210" s="10"/>
      <c r="D1210" s="120" t="str">
        <f t="shared" si="18"/>
        <v/>
      </c>
    </row>
    <row r="1211" spans="1:4" ht="13.5">
      <c r="A1211" s="137" t="s">
        <v>573</v>
      </c>
      <c r="B1211" s="122">
        <v>0</v>
      </c>
      <c r="C1211" s="10"/>
      <c r="D1211" s="120" t="str">
        <f t="shared" si="18"/>
        <v/>
      </c>
    </row>
    <row r="1212" spans="1:4" ht="13.5">
      <c r="A1212" s="137" t="s">
        <v>859</v>
      </c>
      <c r="B1212" s="122">
        <v>0</v>
      </c>
      <c r="C1212" s="10"/>
      <c r="D1212" s="120" t="str">
        <f t="shared" si="18"/>
        <v/>
      </c>
    </row>
    <row r="1213" spans="1:4" ht="13.5">
      <c r="A1213" s="137" t="s">
        <v>860</v>
      </c>
      <c r="B1213" s="119">
        <v>0</v>
      </c>
      <c r="C1213" s="119">
        <f>SUM(C1214:C1217)</f>
        <v>0</v>
      </c>
      <c r="D1213" s="120" t="str">
        <f t="shared" si="18"/>
        <v/>
      </c>
    </row>
    <row r="1214" spans="1:4" ht="13.5">
      <c r="A1214" s="137" t="s">
        <v>1640</v>
      </c>
      <c r="B1214" s="122">
        <v>0</v>
      </c>
      <c r="C1214" s="10"/>
      <c r="D1214" s="120" t="str">
        <f t="shared" si="18"/>
        <v/>
      </c>
    </row>
    <row r="1215" spans="1:4" ht="13.5">
      <c r="A1215" s="137" t="s">
        <v>861</v>
      </c>
      <c r="B1215" s="122">
        <v>0</v>
      </c>
      <c r="C1215" s="10"/>
      <c r="D1215" s="120" t="str">
        <f t="shared" si="18"/>
        <v/>
      </c>
    </row>
    <row r="1216" spans="1:4" ht="13.5">
      <c r="A1216" s="137" t="s">
        <v>862</v>
      </c>
      <c r="B1216" s="122">
        <v>0</v>
      </c>
      <c r="C1216" s="10"/>
      <c r="D1216" s="120" t="str">
        <f t="shared" si="18"/>
        <v/>
      </c>
    </row>
    <row r="1217" spans="1:4" ht="13.5">
      <c r="A1217" s="137" t="s">
        <v>1641</v>
      </c>
      <c r="B1217" s="122">
        <v>0</v>
      </c>
      <c r="C1217" s="10"/>
      <c r="D1217" s="120" t="str">
        <f t="shared" si="18"/>
        <v/>
      </c>
    </row>
    <row r="1218" spans="1:4" ht="13.5">
      <c r="A1218" s="137" t="s">
        <v>863</v>
      </c>
      <c r="B1218" s="119">
        <v>0</v>
      </c>
      <c r="C1218" s="119">
        <f>SUM(C1219:C1223)</f>
        <v>132</v>
      </c>
      <c r="D1218" s="120" t="str">
        <f t="shared" si="18"/>
        <v/>
      </c>
    </row>
    <row r="1219" spans="1:4" ht="13.5">
      <c r="A1219" s="137" t="s">
        <v>1642</v>
      </c>
      <c r="B1219" s="122">
        <v>0</v>
      </c>
      <c r="C1219" s="10">
        <v>132</v>
      </c>
      <c r="D1219" s="120" t="str">
        <f t="shared" si="18"/>
        <v/>
      </c>
    </row>
    <row r="1220" spans="1:4" ht="13.5">
      <c r="A1220" s="137" t="s">
        <v>864</v>
      </c>
      <c r="B1220" s="122">
        <v>0</v>
      </c>
      <c r="C1220" s="10"/>
      <c r="D1220" s="120" t="str">
        <f t="shared" si="18"/>
        <v/>
      </c>
    </row>
    <row r="1221" spans="1:4" ht="13.5">
      <c r="A1221" s="137" t="s">
        <v>865</v>
      </c>
      <c r="B1221" s="122">
        <v>0</v>
      </c>
      <c r="C1221" s="10"/>
      <c r="D1221" s="120" t="str">
        <f t="shared" ref="D1221:D1284" si="19">IF(B1221=0,"",ROUND(C1221/B1221*100,1))</f>
        <v/>
      </c>
    </row>
    <row r="1222" spans="1:4" ht="13.5">
      <c r="A1222" s="137" t="s">
        <v>866</v>
      </c>
      <c r="B1222" s="122">
        <v>0</v>
      </c>
      <c r="C1222" s="10"/>
      <c r="D1222" s="120" t="str">
        <f t="shared" si="19"/>
        <v/>
      </c>
    </row>
    <row r="1223" spans="1:4" ht="13.5">
      <c r="A1223" s="137" t="s">
        <v>867</v>
      </c>
      <c r="B1223" s="122">
        <v>0</v>
      </c>
      <c r="C1223" s="10"/>
      <c r="D1223" s="120" t="str">
        <f t="shared" si="19"/>
        <v/>
      </c>
    </row>
    <row r="1224" spans="1:4" ht="13.5">
      <c r="A1224" s="137" t="s">
        <v>868</v>
      </c>
      <c r="B1224" s="119">
        <v>0</v>
      </c>
      <c r="C1224" s="119">
        <f>SUM(C1225:C1235)</f>
        <v>0</v>
      </c>
      <c r="D1224" s="120" t="str">
        <f t="shared" si="19"/>
        <v/>
      </c>
    </row>
    <row r="1225" spans="1:4" ht="13.5">
      <c r="A1225" s="137" t="s">
        <v>869</v>
      </c>
      <c r="B1225" s="122">
        <v>0</v>
      </c>
      <c r="C1225" s="10"/>
      <c r="D1225" s="120" t="str">
        <f t="shared" si="19"/>
        <v/>
      </c>
    </row>
    <row r="1226" spans="1:4" ht="13.5">
      <c r="A1226" s="137" t="s">
        <v>870</v>
      </c>
      <c r="B1226" s="122">
        <v>0</v>
      </c>
      <c r="C1226" s="10"/>
      <c r="D1226" s="120" t="str">
        <f t="shared" si="19"/>
        <v/>
      </c>
    </row>
    <row r="1227" spans="1:4" ht="13.5">
      <c r="A1227" s="137" t="s">
        <v>871</v>
      </c>
      <c r="B1227" s="122">
        <v>0</v>
      </c>
      <c r="C1227" s="10"/>
      <c r="D1227" s="120" t="str">
        <f t="shared" si="19"/>
        <v/>
      </c>
    </row>
    <row r="1228" spans="1:4" ht="13.5">
      <c r="A1228" s="137" t="s">
        <v>872</v>
      </c>
      <c r="B1228" s="122">
        <v>0</v>
      </c>
      <c r="C1228" s="10"/>
      <c r="D1228" s="120" t="str">
        <f t="shared" si="19"/>
        <v/>
      </c>
    </row>
    <row r="1229" spans="1:4" ht="13.5">
      <c r="A1229" s="137" t="s">
        <v>873</v>
      </c>
      <c r="B1229" s="122">
        <v>0</v>
      </c>
      <c r="C1229" s="10"/>
      <c r="D1229" s="120" t="str">
        <f t="shared" si="19"/>
        <v/>
      </c>
    </row>
    <row r="1230" spans="1:4" ht="13.5">
      <c r="A1230" s="137" t="s">
        <v>874</v>
      </c>
      <c r="B1230" s="122">
        <v>0</v>
      </c>
      <c r="C1230" s="10"/>
      <c r="D1230" s="120" t="str">
        <f t="shared" si="19"/>
        <v/>
      </c>
    </row>
    <row r="1231" spans="1:4" ht="13.5">
      <c r="A1231" s="137" t="s">
        <v>875</v>
      </c>
      <c r="B1231" s="122">
        <v>0</v>
      </c>
      <c r="C1231" s="10"/>
      <c r="D1231" s="120" t="str">
        <f t="shared" si="19"/>
        <v/>
      </c>
    </row>
    <row r="1232" spans="1:4" ht="13.5">
      <c r="A1232" s="137" t="s">
        <v>876</v>
      </c>
      <c r="B1232" s="122">
        <v>0</v>
      </c>
      <c r="C1232" s="10"/>
      <c r="D1232" s="120" t="str">
        <f t="shared" si="19"/>
        <v/>
      </c>
    </row>
    <row r="1233" spans="1:4" ht="13.5">
      <c r="A1233" s="137" t="s">
        <v>877</v>
      </c>
      <c r="B1233" s="122">
        <v>0</v>
      </c>
      <c r="C1233" s="10"/>
      <c r="D1233" s="120" t="str">
        <f t="shared" si="19"/>
        <v/>
      </c>
    </row>
    <row r="1234" spans="1:4" ht="13.5">
      <c r="A1234" s="137" t="s">
        <v>878</v>
      </c>
      <c r="B1234" s="122">
        <v>0</v>
      </c>
      <c r="C1234" s="10"/>
      <c r="D1234" s="120" t="str">
        <f t="shared" si="19"/>
        <v/>
      </c>
    </row>
    <row r="1235" spans="1:4" ht="13.5">
      <c r="A1235" s="137" t="s">
        <v>879</v>
      </c>
      <c r="B1235" s="122">
        <v>0</v>
      </c>
      <c r="C1235" s="10"/>
      <c r="D1235" s="120" t="str">
        <f t="shared" si="19"/>
        <v/>
      </c>
    </row>
    <row r="1236" spans="1:4" ht="13.5">
      <c r="A1236" s="136" t="s">
        <v>1643</v>
      </c>
      <c r="B1236" s="119">
        <v>600</v>
      </c>
      <c r="C1236" s="119">
        <f>SUM(C1237,C1249,C1255,C1261,C1269,C1282,C1286,C1292)</f>
        <v>662</v>
      </c>
      <c r="D1236" s="120">
        <f t="shared" si="19"/>
        <v>110.3</v>
      </c>
    </row>
    <row r="1237" spans="1:4" ht="13.5">
      <c r="A1237" s="136" t="s">
        <v>1644</v>
      </c>
      <c r="B1237" s="119">
        <v>211</v>
      </c>
      <c r="C1237" s="119">
        <f>SUM(C1238:C1248)</f>
        <v>224</v>
      </c>
      <c r="D1237" s="120">
        <f t="shared" si="19"/>
        <v>106.2</v>
      </c>
    </row>
    <row r="1238" spans="1:4" ht="13.5">
      <c r="A1238" s="136" t="s">
        <v>1645</v>
      </c>
      <c r="B1238" s="129">
        <v>139</v>
      </c>
      <c r="C1238" s="10">
        <v>224</v>
      </c>
      <c r="D1238" s="120">
        <f t="shared" si="19"/>
        <v>161.19999999999999</v>
      </c>
    </row>
    <row r="1239" spans="1:4" ht="13.5">
      <c r="A1239" s="136" t="s">
        <v>1646</v>
      </c>
      <c r="B1239" s="129">
        <v>0</v>
      </c>
      <c r="C1239" s="10"/>
      <c r="D1239" s="120" t="str">
        <f t="shared" si="19"/>
        <v/>
      </c>
    </row>
    <row r="1240" spans="1:4" ht="13.5">
      <c r="A1240" s="136" t="s">
        <v>1647</v>
      </c>
      <c r="B1240" s="129">
        <v>64</v>
      </c>
      <c r="C1240" s="10"/>
      <c r="D1240" s="120">
        <f t="shared" si="19"/>
        <v>0</v>
      </c>
    </row>
    <row r="1241" spans="1:4" ht="13.5">
      <c r="A1241" s="136" t="s">
        <v>1648</v>
      </c>
      <c r="B1241" s="10"/>
      <c r="C1241" s="10"/>
      <c r="D1241" s="120" t="str">
        <f t="shared" si="19"/>
        <v/>
      </c>
    </row>
    <row r="1242" spans="1:4" ht="13.5">
      <c r="A1242" s="136" t="s">
        <v>1649</v>
      </c>
      <c r="B1242" s="10"/>
      <c r="C1242" s="10"/>
      <c r="D1242" s="120" t="str">
        <f t="shared" si="19"/>
        <v/>
      </c>
    </row>
    <row r="1243" spans="1:4" ht="13.5">
      <c r="A1243" s="136" t="s">
        <v>1650</v>
      </c>
      <c r="B1243" s="129">
        <v>0</v>
      </c>
      <c r="C1243" s="10"/>
      <c r="D1243" s="120" t="str">
        <f t="shared" si="19"/>
        <v/>
      </c>
    </row>
    <row r="1244" spans="1:4" ht="13.5">
      <c r="A1244" s="136" t="s">
        <v>1651</v>
      </c>
      <c r="B1244" s="10"/>
      <c r="C1244" s="10"/>
      <c r="D1244" s="120" t="str">
        <f t="shared" si="19"/>
        <v/>
      </c>
    </row>
    <row r="1245" spans="1:4" ht="13.5">
      <c r="A1245" s="136" t="s">
        <v>1652</v>
      </c>
      <c r="B1245" s="129">
        <v>0</v>
      </c>
      <c r="C1245" s="10"/>
      <c r="D1245" s="120" t="str">
        <f t="shared" si="19"/>
        <v/>
      </c>
    </row>
    <row r="1246" spans="1:4" ht="13.5">
      <c r="A1246" s="136" t="s">
        <v>1653</v>
      </c>
      <c r="B1246" s="10"/>
      <c r="C1246" s="10"/>
      <c r="D1246" s="120" t="str">
        <f t="shared" si="19"/>
        <v/>
      </c>
    </row>
    <row r="1247" spans="1:4" ht="13.5">
      <c r="A1247" s="136" t="s">
        <v>1654</v>
      </c>
      <c r="B1247" s="10"/>
      <c r="C1247" s="10"/>
      <c r="D1247" s="120" t="str">
        <f t="shared" si="19"/>
        <v/>
      </c>
    </row>
    <row r="1248" spans="1:4" ht="13.5">
      <c r="A1248" s="136" t="s">
        <v>1655</v>
      </c>
      <c r="B1248" s="129">
        <v>8</v>
      </c>
      <c r="C1248" s="10"/>
      <c r="D1248" s="120">
        <f t="shared" si="19"/>
        <v>0</v>
      </c>
    </row>
    <row r="1249" spans="1:4" ht="13.5">
      <c r="A1249" s="136" t="s">
        <v>1656</v>
      </c>
      <c r="B1249" s="119">
        <v>243</v>
      </c>
      <c r="C1249" s="119">
        <f>SUM(C1250:C1254)</f>
        <v>292</v>
      </c>
      <c r="D1249" s="120">
        <f t="shared" si="19"/>
        <v>120.2</v>
      </c>
    </row>
    <row r="1250" spans="1:4" ht="13.5">
      <c r="A1250" s="136" t="s">
        <v>1645</v>
      </c>
      <c r="B1250" s="10"/>
      <c r="C1250" s="10">
        <v>292</v>
      </c>
      <c r="D1250" s="120" t="str">
        <f t="shared" si="19"/>
        <v/>
      </c>
    </row>
    <row r="1251" spans="1:4" ht="13.5">
      <c r="A1251" s="136" t="s">
        <v>1657</v>
      </c>
      <c r="B1251" s="10"/>
      <c r="C1251" s="10"/>
      <c r="D1251" s="120" t="str">
        <f t="shared" si="19"/>
        <v/>
      </c>
    </row>
    <row r="1252" spans="1:4" ht="13.5">
      <c r="A1252" s="136" t="s">
        <v>1647</v>
      </c>
      <c r="B1252" s="10"/>
      <c r="C1252" s="10"/>
      <c r="D1252" s="120" t="str">
        <f t="shared" si="19"/>
        <v/>
      </c>
    </row>
    <row r="1253" spans="1:4" ht="13.5">
      <c r="A1253" s="136" t="s">
        <v>1658</v>
      </c>
      <c r="B1253" s="10"/>
      <c r="C1253" s="10"/>
      <c r="D1253" s="120" t="str">
        <f t="shared" si="19"/>
        <v/>
      </c>
    </row>
    <row r="1254" spans="1:4" ht="13.5">
      <c r="A1254" s="136" t="s">
        <v>1659</v>
      </c>
      <c r="B1254" s="129">
        <v>243</v>
      </c>
      <c r="C1254" s="10"/>
      <c r="D1254" s="120">
        <f t="shared" si="19"/>
        <v>0</v>
      </c>
    </row>
    <row r="1255" spans="1:4" ht="13.5">
      <c r="A1255" s="136" t="s">
        <v>1660</v>
      </c>
      <c r="B1255" s="119">
        <v>0</v>
      </c>
      <c r="C1255" s="119">
        <f>SUM(C1256:C1260)</f>
        <v>0</v>
      </c>
      <c r="D1255" s="120" t="str">
        <f t="shared" si="19"/>
        <v/>
      </c>
    </row>
    <row r="1256" spans="1:4" ht="13.5">
      <c r="A1256" s="136" t="s">
        <v>1645</v>
      </c>
      <c r="B1256" s="10"/>
      <c r="C1256" s="10"/>
      <c r="D1256" s="120" t="str">
        <f t="shared" si="19"/>
        <v/>
      </c>
    </row>
    <row r="1257" spans="1:4" ht="13.5">
      <c r="A1257" s="136" t="s">
        <v>1646</v>
      </c>
      <c r="B1257" s="10"/>
      <c r="C1257" s="10"/>
      <c r="D1257" s="120" t="str">
        <f t="shared" si="19"/>
        <v/>
      </c>
    </row>
    <row r="1258" spans="1:4" ht="13.5">
      <c r="A1258" s="136" t="s">
        <v>1647</v>
      </c>
      <c r="B1258" s="10"/>
      <c r="C1258" s="10"/>
      <c r="D1258" s="120" t="str">
        <f t="shared" si="19"/>
        <v/>
      </c>
    </row>
    <row r="1259" spans="1:4" ht="13.5">
      <c r="A1259" s="136" t="s">
        <v>1661</v>
      </c>
      <c r="B1259" s="10"/>
      <c r="C1259" s="10"/>
      <c r="D1259" s="120" t="str">
        <f t="shared" si="19"/>
        <v/>
      </c>
    </row>
    <row r="1260" spans="1:4" ht="13.5">
      <c r="A1260" s="136" t="s">
        <v>1662</v>
      </c>
      <c r="B1260" s="10"/>
      <c r="C1260" s="10"/>
      <c r="D1260" s="120" t="str">
        <f t="shared" si="19"/>
        <v/>
      </c>
    </row>
    <row r="1261" spans="1:4" ht="13.5">
      <c r="A1261" s="136" t="s">
        <v>1663</v>
      </c>
      <c r="B1261" s="119">
        <v>0</v>
      </c>
      <c r="C1261" s="119">
        <f>SUM(C1262:C1268)</f>
        <v>0</v>
      </c>
      <c r="D1261" s="120" t="str">
        <f t="shared" si="19"/>
        <v/>
      </c>
    </row>
    <row r="1262" spans="1:4" ht="13.5">
      <c r="A1262" s="136" t="s">
        <v>1645</v>
      </c>
      <c r="B1262" s="10"/>
      <c r="C1262" s="10"/>
      <c r="D1262" s="120" t="str">
        <f t="shared" si="19"/>
        <v/>
      </c>
    </row>
    <row r="1263" spans="1:4" ht="13.5">
      <c r="A1263" s="136" t="s">
        <v>1646</v>
      </c>
      <c r="B1263" s="10"/>
      <c r="C1263" s="10"/>
      <c r="D1263" s="120" t="str">
        <f t="shared" si="19"/>
        <v/>
      </c>
    </row>
    <row r="1264" spans="1:4" ht="13.5">
      <c r="A1264" s="136" t="s">
        <v>1647</v>
      </c>
      <c r="B1264" s="10"/>
      <c r="C1264" s="10"/>
      <c r="D1264" s="120" t="str">
        <f t="shared" si="19"/>
        <v/>
      </c>
    </row>
    <row r="1265" spans="1:4" ht="13.5">
      <c r="A1265" s="136" t="s">
        <v>1664</v>
      </c>
      <c r="B1265" s="10"/>
      <c r="C1265" s="10"/>
      <c r="D1265" s="120" t="str">
        <f t="shared" si="19"/>
        <v/>
      </c>
    </row>
    <row r="1266" spans="1:4" ht="13.5">
      <c r="A1266" s="136" t="s">
        <v>1665</v>
      </c>
      <c r="B1266" s="10"/>
      <c r="C1266" s="10"/>
      <c r="D1266" s="120" t="str">
        <f t="shared" si="19"/>
        <v/>
      </c>
    </row>
    <row r="1267" spans="1:4" ht="13.5">
      <c r="A1267" s="136" t="s">
        <v>1654</v>
      </c>
      <c r="B1267" s="10"/>
      <c r="C1267" s="10"/>
      <c r="D1267" s="120" t="str">
        <f t="shared" si="19"/>
        <v/>
      </c>
    </row>
    <row r="1268" spans="1:4" ht="13.5">
      <c r="A1268" s="136" t="s">
        <v>1666</v>
      </c>
      <c r="B1268" s="10"/>
      <c r="C1268" s="10"/>
      <c r="D1268" s="120" t="str">
        <f t="shared" si="19"/>
        <v/>
      </c>
    </row>
    <row r="1269" spans="1:4" ht="13.5">
      <c r="A1269" s="136" t="s">
        <v>1667</v>
      </c>
      <c r="B1269" s="119">
        <v>142</v>
      </c>
      <c r="C1269" s="119">
        <f>SUM(C1270:C1281)</f>
        <v>146</v>
      </c>
      <c r="D1269" s="120">
        <f t="shared" si="19"/>
        <v>102.8</v>
      </c>
    </row>
    <row r="1270" spans="1:4" ht="13.5">
      <c r="A1270" s="136" t="s">
        <v>1645</v>
      </c>
      <c r="B1270" s="122">
        <v>134</v>
      </c>
      <c r="C1270" s="10">
        <v>146</v>
      </c>
      <c r="D1270" s="120">
        <f t="shared" si="19"/>
        <v>109</v>
      </c>
    </row>
    <row r="1271" spans="1:4" ht="13.5">
      <c r="A1271" s="136" t="s">
        <v>1646</v>
      </c>
      <c r="B1271" s="122">
        <v>0</v>
      </c>
      <c r="C1271" s="10"/>
      <c r="D1271" s="120" t="str">
        <f t="shared" si="19"/>
        <v/>
      </c>
    </row>
    <row r="1272" spans="1:4" ht="13.5">
      <c r="A1272" s="136" t="s">
        <v>1647</v>
      </c>
      <c r="B1272" s="122">
        <v>5</v>
      </c>
      <c r="C1272" s="10"/>
      <c r="D1272" s="120">
        <f t="shared" si="19"/>
        <v>0</v>
      </c>
    </row>
    <row r="1273" spans="1:4" ht="13.5">
      <c r="A1273" s="136" t="s">
        <v>1668</v>
      </c>
      <c r="B1273" s="122">
        <v>0</v>
      </c>
      <c r="C1273" s="10"/>
      <c r="D1273" s="120" t="str">
        <f t="shared" si="19"/>
        <v/>
      </c>
    </row>
    <row r="1274" spans="1:4" ht="13.5">
      <c r="A1274" s="136" t="s">
        <v>1669</v>
      </c>
      <c r="B1274" s="122">
        <v>3</v>
      </c>
      <c r="C1274" s="10"/>
      <c r="D1274" s="120">
        <f t="shared" si="19"/>
        <v>0</v>
      </c>
    </row>
    <row r="1275" spans="1:4" ht="13.5">
      <c r="A1275" s="136" t="s">
        <v>1670</v>
      </c>
      <c r="B1275" s="122">
        <v>0</v>
      </c>
      <c r="C1275" s="10"/>
      <c r="D1275" s="120" t="str">
        <f t="shared" si="19"/>
        <v/>
      </c>
    </row>
    <row r="1276" spans="1:4" ht="13.5">
      <c r="A1276" s="136" t="s">
        <v>1671</v>
      </c>
      <c r="B1276" s="122">
        <v>0</v>
      </c>
      <c r="C1276" s="10"/>
      <c r="D1276" s="120" t="str">
        <f t="shared" si="19"/>
        <v/>
      </c>
    </row>
    <row r="1277" spans="1:4" ht="13.5">
      <c r="A1277" s="136" t="s">
        <v>1672</v>
      </c>
      <c r="B1277" s="122">
        <v>0</v>
      </c>
      <c r="C1277" s="10"/>
      <c r="D1277" s="120" t="str">
        <f t="shared" si="19"/>
        <v/>
      </c>
    </row>
    <row r="1278" spans="1:4" ht="13.5">
      <c r="A1278" s="136" t="s">
        <v>1673</v>
      </c>
      <c r="B1278" s="122">
        <v>0</v>
      </c>
      <c r="C1278" s="10"/>
      <c r="D1278" s="120" t="str">
        <f t="shared" si="19"/>
        <v/>
      </c>
    </row>
    <row r="1279" spans="1:4" ht="13.5">
      <c r="A1279" s="136" t="s">
        <v>1674</v>
      </c>
      <c r="B1279" s="122">
        <v>0</v>
      </c>
      <c r="C1279" s="10"/>
      <c r="D1279" s="120" t="str">
        <f t="shared" si="19"/>
        <v/>
      </c>
    </row>
    <row r="1280" spans="1:4" ht="13.5">
      <c r="A1280" s="136" t="s">
        <v>1675</v>
      </c>
      <c r="B1280" s="122">
        <v>0</v>
      </c>
      <c r="C1280" s="10"/>
      <c r="D1280" s="120" t="str">
        <f t="shared" si="19"/>
        <v/>
      </c>
    </row>
    <row r="1281" spans="1:4" ht="13.5">
      <c r="A1281" s="136" t="s">
        <v>1676</v>
      </c>
      <c r="B1281" s="122">
        <v>0</v>
      </c>
      <c r="C1281" s="10"/>
      <c r="D1281" s="120" t="str">
        <f t="shared" si="19"/>
        <v/>
      </c>
    </row>
    <row r="1282" spans="1:4" ht="13.5">
      <c r="A1282" s="136" t="s">
        <v>1677</v>
      </c>
      <c r="B1282" s="119">
        <v>0</v>
      </c>
      <c r="C1282" s="119">
        <f>SUM(C1283:C1285)</f>
        <v>0</v>
      </c>
      <c r="D1282" s="120" t="str">
        <f t="shared" si="19"/>
        <v/>
      </c>
    </row>
    <row r="1283" spans="1:4" ht="13.5">
      <c r="A1283" s="136" t="s">
        <v>1678</v>
      </c>
      <c r="B1283" s="129">
        <v>0</v>
      </c>
      <c r="C1283" s="10"/>
      <c r="D1283" s="120" t="str">
        <f t="shared" si="19"/>
        <v/>
      </c>
    </row>
    <row r="1284" spans="1:4" ht="13.5">
      <c r="A1284" s="136" t="s">
        <v>1679</v>
      </c>
      <c r="B1284" s="10"/>
      <c r="C1284" s="10"/>
      <c r="D1284" s="120" t="str">
        <f t="shared" si="19"/>
        <v/>
      </c>
    </row>
    <row r="1285" spans="1:4" ht="13.5">
      <c r="A1285" s="136" t="s">
        <v>1680</v>
      </c>
      <c r="B1285" s="10"/>
      <c r="C1285" s="10"/>
      <c r="D1285" s="120" t="str">
        <f t="shared" ref="D1285:D1307" si="20">IF(B1285=0,"",ROUND(C1285/B1285*100,1))</f>
        <v/>
      </c>
    </row>
    <row r="1286" spans="1:4" ht="13.5">
      <c r="A1286" s="136" t="s">
        <v>1681</v>
      </c>
      <c r="B1286" s="119">
        <v>4</v>
      </c>
      <c r="C1286" s="119">
        <f>SUM(C1287:C1291)</f>
        <v>0</v>
      </c>
      <c r="D1286" s="120">
        <f t="shared" si="20"/>
        <v>0</v>
      </c>
    </row>
    <row r="1287" spans="1:4" ht="13.5">
      <c r="A1287" s="136" t="s">
        <v>1682</v>
      </c>
      <c r="B1287" s="122">
        <v>0</v>
      </c>
      <c r="C1287" s="10"/>
      <c r="D1287" s="120" t="str">
        <f t="shared" si="20"/>
        <v/>
      </c>
    </row>
    <row r="1288" spans="1:4" ht="13.5">
      <c r="A1288" s="136" t="s">
        <v>1683</v>
      </c>
      <c r="B1288" s="122">
        <v>4</v>
      </c>
      <c r="C1288" s="10"/>
      <c r="D1288" s="120">
        <f t="shared" si="20"/>
        <v>0</v>
      </c>
    </row>
    <row r="1289" spans="1:4" ht="13.5">
      <c r="A1289" s="136" t="s">
        <v>1684</v>
      </c>
      <c r="B1289" s="10"/>
      <c r="C1289" s="10"/>
      <c r="D1289" s="120" t="str">
        <f t="shared" si="20"/>
        <v/>
      </c>
    </row>
    <row r="1290" spans="1:4" ht="13.5">
      <c r="A1290" s="136" t="s">
        <v>1685</v>
      </c>
      <c r="B1290" s="122">
        <v>0</v>
      </c>
      <c r="C1290" s="10"/>
      <c r="D1290" s="120" t="str">
        <f t="shared" si="20"/>
        <v/>
      </c>
    </row>
    <row r="1291" spans="1:4" ht="13.5">
      <c r="A1291" s="136" t="s">
        <v>1686</v>
      </c>
      <c r="B1291" s="122">
        <v>0</v>
      </c>
      <c r="C1291" s="10"/>
      <c r="D1291" s="120" t="str">
        <f t="shared" si="20"/>
        <v/>
      </c>
    </row>
    <row r="1292" spans="1:4" ht="13.5">
      <c r="A1292" s="136" t="s">
        <v>1687</v>
      </c>
      <c r="B1292" s="10"/>
      <c r="C1292" s="10"/>
      <c r="D1292" s="120" t="str">
        <f t="shared" si="20"/>
        <v/>
      </c>
    </row>
    <row r="1293" spans="1:4" ht="13.5">
      <c r="A1293" s="137" t="s">
        <v>1688</v>
      </c>
      <c r="B1293" s="122">
        <v>0</v>
      </c>
      <c r="C1293" s="10">
        <v>1500</v>
      </c>
      <c r="D1293" s="120" t="str">
        <f t="shared" si="20"/>
        <v/>
      </c>
    </row>
    <row r="1294" spans="1:4" ht="13.5">
      <c r="A1294" s="137" t="s">
        <v>1689</v>
      </c>
      <c r="B1294" s="119">
        <v>1474</v>
      </c>
      <c r="C1294" s="119">
        <f>SUM(C1295)</f>
        <v>1864</v>
      </c>
      <c r="D1294" s="120">
        <f t="shared" si="20"/>
        <v>126.5</v>
      </c>
    </row>
    <row r="1295" spans="1:4" ht="13.5">
      <c r="A1295" s="137" t="s">
        <v>880</v>
      </c>
      <c r="B1295" s="119">
        <v>1474</v>
      </c>
      <c r="C1295" s="119">
        <f>SUM(C1296:C1299)</f>
        <v>1864</v>
      </c>
      <c r="D1295" s="120">
        <f t="shared" si="20"/>
        <v>126.5</v>
      </c>
    </row>
    <row r="1296" spans="1:4" ht="13.5">
      <c r="A1296" s="137" t="s">
        <v>1690</v>
      </c>
      <c r="B1296" s="122">
        <v>1385</v>
      </c>
      <c r="C1296" s="10">
        <v>1701</v>
      </c>
      <c r="D1296" s="120">
        <f t="shared" si="20"/>
        <v>122.8</v>
      </c>
    </row>
    <row r="1297" spans="1:4" ht="13.5">
      <c r="A1297" s="137" t="s">
        <v>881</v>
      </c>
      <c r="B1297" s="122">
        <v>0</v>
      </c>
      <c r="C1297" s="10"/>
      <c r="D1297" s="120" t="str">
        <f t="shared" si="20"/>
        <v/>
      </c>
    </row>
    <row r="1298" spans="1:4" ht="13.5">
      <c r="A1298" s="137" t="s">
        <v>882</v>
      </c>
      <c r="B1298" s="122">
        <v>85</v>
      </c>
      <c r="C1298" s="10">
        <v>157</v>
      </c>
      <c r="D1298" s="120">
        <f t="shared" si="20"/>
        <v>184.7</v>
      </c>
    </row>
    <row r="1299" spans="1:4" ht="13.5">
      <c r="A1299" s="137" t="s">
        <v>883</v>
      </c>
      <c r="B1299" s="122">
        <v>4</v>
      </c>
      <c r="C1299" s="10">
        <v>6</v>
      </c>
      <c r="D1299" s="120">
        <f t="shared" si="20"/>
        <v>150</v>
      </c>
    </row>
    <row r="1300" spans="1:4" ht="13.5">
      <c r="A1300" s="118" t="s">
        <v>1691</v>
      </c>
      <c r="B1300" s="119">
        <v>0</v>
      </c>
      <c r="C1300" s="119">
        <f>SUM(C1301)</f>
        <v>0</v>
      </c>
      <c r="D1300" s="120" t="str">
        <f t="shared" si="20"/>
        <v/>
      </c>
    </row>
    <row r="1301" spans="1:4" ht="13.5">
      <c r="A1301" s="118" t="s">
        <v>884</v>
      </c>
      <c r="B1301" s="122">
        <v>0</v>
      </c>
      <c r="C1301" s="10"/>
      <c r="D1301" s="120" t="str">
        <f t="shared" si="20"/>
        <v/>
      </c>
    </row>
    <row r="1302" spans="1:4" ht="13.5">
      <c r="A1302" s="118" t="s">
        <v>1692</v>
      </c>
      <c r="B1302" s="119">
        <v>1718</v>
      </c>
      <c r="C1302" s="119">
        <f>SUM(C1303:C1304)</f>
        <v>9563</v>
      </c>
      <c r="D1302" s="120">
        <f t="shared" si="20"/>
        <v>556.6</v>
      </c>
    </row>
    <row r="1303" spans="1:4" ht="13.5">
      <c r="A1303" s="118" t="s">
        <v>886</v>
      </c>
      <c r="B1303" s="122">
        <v>0</v>
      </c>
      <c r="C1303" s="10"/>
      <c r="D1303" s="120" t="str">
        <f t="shared" si="20"/>
        <v/>
      </c>
    </row>
    <row r="1304" spans="1:4" ht="13.5">
      <c r="A1304" s="118" t="s">
        <v>887</v>
      </c>
      <c r="B1304" s="122">
        <v>1718</v>
      </c>
      <c r="C1304" s="10">
        <v>9563</v>
      </c>
      <c r="D1304" s="120">
        <f t="shared" si="20"/>
        <v>556.6</v>
      </c>
    </row>
    <row r="1305" spans="1:4" ht="13.5">
      <c r="A1305" s="118"/>
      <c r="B1305" s="10"/>
      <c r="C1305" s="10"/>
      <c r="D1305" s="120" t="str">
        <f t="shared" si="20"/>
        <v/>
      </c>
    </row>
    <row r="1306" spans="1:4" s="28" customFormat="1">
      <c r="A1306" s="118"/>
      <c r="B1306" s="10"/>
      <c r="C1306" s="10"/>
      <c r="D1306" s="120" t="str">
        <f t="shared" si="20"/>
        <v/>
      </c>
    </row>
    <row r="1307" spans="1:4" s="28" customFormat="1">
      <c r="A1307" s="139" t="s">
        <v>1693</v>
      </c>
      <c r="B1307" s="8">
        <v>217511</v>
      </c>
      <c r="C1307" s="8">
        <f>SUM(C1302,C1300,C1294,C1293,C1236,C1183,C1165,C1101,C1091,C1076,C1056,C990,C926,C801,C782,C709,C638,C521,C465,C409,C355,C267,C255,C252,C5)</f>
        <v>229140</v>
      </c>
      <c r="D1307" s="120">
        <f t="shared" si="20"/>
        <v>105.3</v>
      </c>
    </row>
    <row r="1308" spans="1:4" s="4" customFormat="1" ht="3" customHeight="1">
      <c r="A1308" s="174"/>
      <c r="B1308" s="174"/>
      <c r="C1308" s="174"/>
      <c r="D1308" s="174"/>
    </row>
    <row r="1309" spans="1:4" s="4" customFormat="1" ht="13.5">
      <c r="A1309" s="91" t="s">
        <v>890</v>
      </c>
      <c r="B1309" s="92">
        <f>B1307</f>
        <v>217511</v>
      </c>
      <c r="C1309" s="92">
        <f>C1307</f>
        <v>229140</v>
      </c>
      <c r="D1309" s="23">
        <f t="shared" ref="D1309:D1331" si="21">IF(B1309=0,"",ROUND(C1309/B1309*100,1))</f>
        <v>105.3</v>
      </c>
    </row>
    <row r="1310" spans="1:4" s="4" customFormat="1" ht="13.5">
      <c r="A1310" s="93" t="s">
        <v>1695</v>
      </c>
      <c r="B1310" s="92">
        <f>SUM(B1311,B1319:B1321,B1326:B1329)</f>
        <v>22961</v>
      </c>
      <c r="C1310" s="92">
        <f>SUM(C1311,C1319:C1321,C1326:C1329)</f>
        <v>12304</v>
      </c>
      <c r="D1310" s="23">
        <f t="shared" si="21"/>
        <v>53.6</v>
      </c>
    </row>
    <row r="1311" spans="1:4" s="4" customFormat="1" ht="13.5">
      <c r="A1311" s="94" t="s">
        <v>1696</v>
      </c>
      <c r="B1311" s="92">
        <f>SUM(B1312:B1313)</f>
        <v>10056</v>
      </c>
      <c r="C1311" s="92">
        <f>SUM(C1312:C1313)</f>
        <v>12000</v>
      </c>
      <c r="D1311" s="23">
        <f t="shared" si="21"/>
        <v>119.3</v>
      </c>
    </row>
    <row r="1312" spans="1:4" s="4" customFormat="1" ht="13.5">
      <c r="A1312" s="94" t="s">
        <v>1697</v>
      </c>
      <c r="B1312" s="147">
        <v>1202</v>
      </c>
      <c r="C1312" s="96">
        <v>1202</v>
      </c>
      <c r="D1312" s="23">
        <f t="shared" si="21"/>
        <v>100</v>
      </c>
    </row>
    <row r="1313" spans="1:4" s="4" customFormat="1" ht="13.5">
      <c r="A1313" s="94" t="s">
        <v>1698</v>
      </c>
      <c r="B1313" s="147">
        <v>8854</v>
      </c>
      <c r="C1313" s="96">
        <v>10798</v>
      </c>
      <c r="D1313" s="23">
        <f t="shared" si="21"/>
        <v>122</v>
      </c>
    </row>
    <row r="1314" spans="1:4" s="4" customFormat="1" ht="13.5">
      <c r="A1314" s="94"/>
      <c r="B1314" s="94"/>
      <c r="C1314" s="96"/>
      <c r="D1314" s="23" t="str">
        <f t="shared" si="21"/>
        <v/>
      </c>
    </row>
    <row r="1315" spans="1:4" s="4" customFormat="1" ht="13.5">
      <c r="A1315" s="94" t="s">
        <v>1699</v>
      </c>
      <c r="B1315" s="94"/>
      <c r="C1315" s="96"/>
      <c r="D1315" s="23" t="str">
        <f t="shared" si="21"/>
        <v/>
      </c>
    </row>
    <row r="1316" spans="1:4" ht="13.5">
      <c r="A1316" s="141"/>
      <c r="B1316" s="142"/>
      <c r="C1316" s="96"/>
      <c r="D1316" s="23" t="str">
        <f t="shared" si="21"/>
        <v/>
      </c>
    </row>
    <row r="1317" spans="1:4" ht="13.5">
      <c r="A1317" s="141"/>
      <c r="B1317" s="104"/>
      <c r="C1317" s="96"/>
      <c r="D1317" s="23" t="str">
        <f t="shared" si="21"/>
        <v/>
      </c>
    </row>
    <row r="1318" spans="1:4">
      <c r="A1318" s="98" t="s">
        <v>1699</v>
      </c>
      <c r="B1318" s="143"/>
      <c r="C1318" s="105"/>
      <c r="D1318" s="23" t="str">
        <f t="shared" si="21"/>
        <v/>
      </c>
    </row>
    <row r="1319" spans="1:4" ht="13.5">
      <c r="A1319" s="144" t="s">
        <v>1700</v>
      </c>
      <c r="B1319" s="95"/>
      <c r="C1319" s="105"/>
      <c r="D1319" s="23" t="str">
        <f t="shared" si="21"/>
        <v/>
      </c>
    </row>
    <row r="1320" spans="1:4" ht="13.5">
      <c r="A1320" s="94" t="s">
        <v>1701</v>
      </c>
      <c r="B1320" s="95">
        <v>3782</v>
      </c>
      <c r="C1320" s="105"/>
      <c r="D1320" s="23">
        <f t="shared" si="21"/>
        <v>0</v>
      </c>
    </row>
    <row r="1321" spans="1:4" ht="13.5">
      <c r="A1321" s="140" t="s">
        <v>1702</v>
      </c>
      <c r="B1321" s="95">
        <f>SUM(B1322:B1325)</f>
        <v>2980</v>
      </c>
      <c r="C1321" s="105">
        <f>SUM(C1322:C1325)</f>
        <v>304</v>
      </c>
      <c r="D1321" s="23">
        <f t="shared" si="21"/>
        <v>10.199999999999999</v>
      </c>
    </row>
    <row r="1322" spans="1:4" ht="13.5">
      <c r="A1322" s="145" t="s">
        <v>1703</v>
      </c>
      <c r="B1322" s="95">
        <v>2980</v>
      </c>
      <c r="C1322" s="108">
        <v>5</v>
      </c>
      <c r="D1322" s="23">
        <f t="shared" si="21"/>
        <v>0.2</v>
      </c>
    </row>
    <row r="1323" spans="1:4" ht="13.5">
      <c r="A1323" s="145" t="s">
        <v>1704</v>
      </c>
      <c r="B1323" s="95"/>
      <c r="C1323" s="105"/>
      <c r="D1323" s="23" t="str">
        <f t="shared" si="21"/>
        <v/>
      </c>
    </row>
    <row r="1324" spans="1:4" ht="13.5">
      <c r="A1324" s="145" t="s">
        <v>1705</v>
      </c>
      <c r="B1324" s="95"/>
      <c r="C1324" s="105">
        <v>200</v>
      </c>
      <c r="D1324" s="23" t="str">
        <f t="shared" si="21"/>
        <v/>
      </c>
    </row>
    <row r="1325" spans="1:4" ht="13.5">
      <c r="A1325" s="145" t="s">
        <v>1706</v>
      </c>
      <c r="B1325" s="95"/>
      <c r="C1325" s="105">
        <v>99</v>
      </c>
      <c r="D1325" s="23" t="str">
        <f t="shared" si="21"/>
        <v/>
      </c>
    </row>
    <row r="1326" spans="1:4">
      <c r="A1326" s="140" t="s">
        <v>1707</v>
      </c>
      <c r="B1326" s="143"/>
      <c r="C1326" s="105"/>
      <c r="D1326" s="23" t="str">
        <f t="shared" si="21"/>
        <v/>
      </c>
    </row>
    <row r="1327" spans="1:4">
      <c r="A1327" s="95" t="s">
        <v>891</v>
      </c>
      <c r="B1327" s="143"/>
      <c r="C1327" s="105"/>
      <c r="D1327" s="23" t="str">
        <f t="shared" si="21"/>
        <v/>
      </c>
    </row>
    <row r="1328" spans="1:4">
      <c r="A1328" s="146" t="s">
        <v>1708</v>
      </c>
      <c r="B1328" s="143">
        <v>6143</v>
      </c>
      <c r="C1328" s="105"/>
      <c r="D1328" s="23">
        <f t="shared" si="21"/>
        <v>0</v>
      </c>
    </row>
    <row r="1329" spans="1:4">
      <c r="A1329" s="146" t="s">
        <v>1709</v>
      </c>
      <c r="B1329" s="143"/>
      <c r="C1329" s="105"/>
      <c r="D1329" s="23" t="str">
        <f t="shared" si="21"/>
        <v/>
      </c>
    </row>
    <row r="1330" spans="1:4">
      <c r="A1330" s="95"/>
      <c r="B1330" s="143"/>
      <c r="C1330" s="105"/>
      <c r="D1330" s="23" t="str">
        <f t="shared" si="21"/>
        <v/>
      </c>
    </row>
    <row r="1331" spans="1:4" ht="13.5">
      <c r="A1331" s="104" t="s">
        <v>892</v>
      </c>
      <c r="B1331" s="92">
        <f>SUM(B1309:B1310)</f>
        <v>240472</v>
      </c>
      <c r="C1331" s="92">
        <f>SUM(C1309:C1310)</f>
        <v>241444</v>
      </c>
      <c r="D1331" s="23">
        <f t="shared" si="21"/>
        <v>100.4</v>
      </c>
    </row>
  </sheetData>
  <protectedRanges>
    <protectedRange sqref="B232 B226" name="区域6_1"/>
    <protectedRange sqref="B1270:B1281 B467:B481 B502:B509 B523:B535 B578:B583 B640:B643 B7:B17 B227:B231 B233:B248 B269:B270 B511:B516 B630:B637 B697:B704 B706 B1238:B1248 B1250:B1254 B1256:B1260 B1262:B1268 B1283:B1285 B1287:B1293 B19:B26 B28:B37 B39:B49 B51:B60 B62:B71 B73:B83 B85:B92 B94:B106 B108:B116 B118:B125 B127:B136 B138:B150 B152:B157 B159:B165 B167:B171 B173:B178 B180:B185 B187:B192 B194:B199 B201:B205 B207:B213 B215:B219 B221:B225 B250:B251 B253:B254 B257:B266 B272:B279 B281:B286 B288:B294 B296:B303 B305:B319 B321:B328 B330:B338 B340:B346 B348:B352 B354 B357:B360 B362:B369 B371:B376 B378:B382 B384:B386 B388:B390 B392:B394 B396:B400 B402:B408 B411:B414 B416:B423 B425:B429 B431:B435 B437:B440 B442:B445 B447:B452 B454:B456 B458:B459 B461:B464 B483:B489 B491:B500 B518:B520 B537:B543 B545 B547:B554 B556:B558 B560:B568 B570:B576 B585:B590 B592:B599 B601:B604 B606:B607 B609:B610 B612:B613 B615:B616 B618:B619 B621:B623 B625:B628 B645:B656 B658:B660 B662:B672 B674:B675 B677:B679 B681:B684 B686:B688 B690:B692 B694:B695 B708 B711:B718 B720:B722 B724:B730 B732:B736 B738:B743 B745:B749 B751:B752 B754:B757 B759:B765 B767:B781 B784:B794 B796:B800 B803:B826 B828:B851 B853:B877 B879:B888 B890:B899 B901:B905 B907:B912 B914:B919 B921:B922 B924:B925 B928:B949 B951:B959 B961:B969 B971:B974 B976:B981 B983:B986 B988:B989 B992:B1000 B1002:B1016 B1018:B1021 B1023:B1035 B1037:B1042 B1044:B1049 B1051:B1055 B1058:B1066 B1068:B1072 B1074:B1075 B1078:B1083 B1085:B1090 B1092:B1100 B1103:B1120 B1122:B1139 B1141:B1148 B1150:B1164 B1167:B1174 B1176:B1178 B1180:B1182 B1185:B1198 B1200:B1212 B1214:B1217 B1219:B1223 B1225:B1235 B1296:B1299 B1301 B1303:B1304" name="区域1_1"/>
    <protectedRange sqref="B1236:C1237 B1249:C1249 B1255:C1255 B1261:C1261 B1269:C1269 B1282:C1282 B1286:C1286 B1294:C1295" name="区域19_1"/>
    <protectedRange sqref="B696:C696 B705:C705 B707:C707" name="区域15_1"/>
    <protectedRange sqref="B629:C629" name="区域14_1"/>
    <protectedRange sqref="B510:C510" name="区域13_1"/>
    <protectedRange sqref="B510:C510" name="区域11_1"/>
    <protectedRange sqref="B353:C353" name="区域9_1"/>
    <protectedRange sqref="C226 C232" name="区域6_1_1"/>
    <protectedRange sqref="C7:C11 C13:C17 C19:C26 C28:C37 C39:C49 C51:C60 C62:C71 C73:C83 C85:C92 C94:C106 C108:C116 C118:C125 C127:C136 C138:C150 C152:C157 C159:C165 C167:C171 C173:C178 C180:C185 C187:C192 C194:C199 C201:C205 C207:C213 C215:C219 C221:C225 C227:C231 C233:C248 C250:C251 C253:C254 C257:C266 C269:C270 C272:C279 C281:C286 C288:C294 C296:C303 C305:C319 C321:C328 C330:C338 C340:C346 C348:C352 C354 C357:C360 C362:C369 C371:C376 C378:C382 C384:C386 C388:C390 C392:C394 C396:C400 C402:C408 C411:C414 C416:C423 C425:C429 C431:C435 C437:C440 C442:C445 C447:C452 C454:C456 C458:C459 C461:C464 C467:C481 C483:C489 C491:C500 C502:C509 C511:C516 C518:C520 C523:C535 C537:C543 C545 C547:C554 C556:C558 C560:C568 C570:C576 C578:C583 C585:C590 C592:C599 C601:C604 C606:C607 C609:C610 C612:C613 C615:C616 C618:C619 C621:C623 C625:C628 C630:C637 C640:C643 C645:C656 C658:C660 C662:C672 C674:C675 C677:C679 C681:C684 C686:C688 C690:C692 C694:C695 C697:C704 C706 C708 C711:C718 C720:C722 C724:C730 C732:C736 C738:C743 C745:C749 C751:C752 C754:C757 C759:C765 C767:C781 C784:C794 C796:C800 C803:C826 C828:C851 C853:C877 C879:C888 C890:C899 C901:C905 C907:C912 C914:C919 C921:C922 C924:C925 C928:C949 C951:C959 C961:C969 C971:C974 C976:C981 C983:C986 C988:C989 C992:C1000 C1002:C1016 C1018:C1021 C1023:C1035 C1037:C1042 C1044:C1049 C1051:C1055 C1058:C1066 C1068:C1072 C1074:C1075 C1078:C1083 C1085:C1090 C1092:C1100 C1103:C1120 C1122:C1139 C1141:C1148 C1150:C1164 C1167:C1174 C1176:C1178 C1180:C1182 C1185:C1198 C1200:C1212 C1214:C1217 C1219:C1223 C1225:C1235 C1238:C1248 C1250:C1254 C1256:C1260 C1262:C1268 C1270:C1281 C1283:C1285 C1287:C1293 C1296:C1299 C1301 C1303:C1304" name="区域1_1_1"/>
    <protectedRange sqref="C12" name="区域1_2"/>
  </protectedRanges>
  <mergeCells count="2">
    <mergeCell ref="A2:D2"/>
    <mergeCell ref="A1308:D1308"/>
  </mergeCells>
  <phoneticPr fontId="2" type="noConversion"/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6" tint="-0.249977111117893"/>
  </sheetPr>
  <dimension ref="A1:D1370"/>
  <sheetViews>
    <sheetView workbookViewId="0">
      <pane xSplit="1" ySplit="3" topLeftCell="B4" activePane="bottomRight" state="frozen"/>
      <selection activeCell="E1325" sqref="E1325"/>
      <selection pane="topRight" activeCell="E1325" sqref="E1325"/>
      <selection pane="bottomLeft" activeCell="E1325" sqref="E1325"/>
      <selection pane="bottomRight" activeCell="C32" sqref="C32"/>
    </sheetView>
  </sheetViews>
  <sheetFormatPr defaultColWidth="36.5" defaultRowHeight="14.25"/>
  <cols>
    <col min="1" max="1" width="40.625" style="19" customWidth="1"/>
    <col min="2" max="3" width="19" style="29" customWidth="1"/>
    <col min="4" max="4" width="19" style="30" customWidth="1"/>
    <col min="5" max="16384" width="36.5" style="24"/>
  </cols>
  <sheetData>
    <row r="1" spans="1:4" s="4" customFormat="1">
      <c r="A1" s="1" t="s">
        <v>1947</v>
      </c>
      <c r="B1" s="16"/>
      <c r="C1" s="16"/>
      <c r="D1" s="17"/>
    </row>
    <row r="2" spans="1:4" s="1" customFormat="1" ht="20.25">
      <c r="A2" s="173" t="s">
        <v>1710</v>
      </c>
      <c r="B2" s="173"/>
      <c r="C2" s="173"/>
      <c r="D2" s="173"/>
    </row>
    <row r="3" spans="1:4" s="4" customFormat="1">
      <c r="A3" s="19"/>
      <c r="B3" s="16"/>
      <c r="C3" s="16"/>
      <c r="D3" s="18" t="s">
        <v>0</v>
      </c>
    </row>
    <row r="4" spans="1:4" ht="28.5">
      <c r="A4" s="116" t="s">
        <v>1</v>
      </c>
      <c r="B4" s="117" t="s">
        <v>1485</v>
      </c>
      <c r="C4" s="116" t="s">
        <v>3</v>
      </c>
      <c r="D4" s="117" t="s">
        <v>1438</v>
      </c>
    </row>
    <row r="5" spans="1:4" ht="13.5">
      <c r="A5" s="118" t="s">
        <v>79</v>
      </c>
      <c r="B5" s="119">
        <v>18034</v>
      </c>
      <c r="C5" s="119">
        <f>SUM(C6,C18,C27,C38,C50,C61,C72,C84,C93,C107,C117,C126,C137,C151,C158,C166,C172,C179,C186,C193,C200,C206,C214,C220,C226,C232,C249,)</f>
        <v>21901</v>
      </c>
      <c r="D5" s="120">
        <f t="shared" ref="D5:D68" si="0">IF(B5=0,"",ROUND(C5/B5*100,1))</f>
        <v>121.4</v>
      </c>
    </row>
    <row r="6" spans="1:4" ht="13.5">
      <c r="A6" s="121" t="s">
        <v>80</v>
      </c>
      <c r="B6" s="119">
        <v>288</v>
      </c>
      <c r="C6" s="119">
        <f>SUM(C7:C17)</f>
        <v>540</v>
      </c>
      <c r="D6" s="120">
        <f t="shared" si="0"/>
        <v>187.5</v>
      </c>
    </row>
    <row r="7" spans="1:4" ht="13.5">
      <c r="A7" s="121" t="s">
        <v>1486</v>
      </c>
      <c r="B7" s="122">
        <v>251</v>
      </c>
      <c r="C7" s="10">
        <v>272</v>
      </c>
      <c r="D7" s="120">
        <f t="shared" si="0"/>
        <v>108.4</v>
      </c>
    </row>
    <row r="8" spans="1:4" ht="13.5">
      <c r="A8" s="121" t="s">
        <v>82</v>
      </c>
      <c r="B8" s="122">
        <v>0</v>
      </c>
      <c r="C8" s="10"/>
      <c r="D8" s="120" t="str">
        <f t="shared" si="0"/>
        <v/>
      </c>
    </row>
    <row r="9" spans="1:4" ht="13.5">
      <c r="A9" s="123" t="s">
        <v>83</v>
      </c>
      <c r="B9" s="122">
        <v>0</v>
      </c>
      <c r="C9" s="10"/>
      <c r="D9" s="120" t="str">
        <f t="shared" si="0"/>
        <v/>
      </c>
    </row>
    <row r="10" spans="1:4" ht="13.5">
      <c r="A10" s="123" t="s">
        <v>84</v>
      </c>
      <c r="B10" s="122">
        <v>22</v>
      </c>
      <c r="C10" s="10">
        <v>32</v>
      </c>
      <c r="D10" s="120">
        <f t="shared" si="0"/>
        <v>145.5</v>
      </c>
    </row>
    <row r="11" spans="1:4" ht="13.5">
      <c r="A11" s="123" t="s">
        <v>85</v>
      </c>
      <c r="B11" s="122">
        <v>0</v>
      </c>
      <c r="C11" s="10"/>
      <c r="D11" s="120" t="str">
        <f t="shared" si="0"/>
        <v/>
      </c>
    </row>
    <row r="12" spans="1:4" ht="13.5">
      <c r="A12" s="118" t="s">
        <v>86</v>
      </c>
      <c r="B12" s="122">
        <v>0</v>
      </c>
      <c r="C12" s="10">
        <v>100</v>
      </c>
      <c r="D12" s="120" t="str">
        <f t="shared" si="0"/>
        <v/>
      </c>
    </row>
    <row r="13" spans="1:4" ht="13.5">
      <c r="A13" s="118" t="s">
        <v>87</v>
      </c>
      <c r="B13" s="122">
        <v>13</v>
      </c>
      <c r="C13" s="10">
        <v>122</v>
      </c>
      <c r="D13" s="120">
        <f t="shared" si="0"/>
        <v>938.5</v>
      </c>
    </row>
    <row r="14" spans="1:4" ht="13.5">
      <c r="A14" s="118" t="s">
        <v>88</v>
      </c>
      <c r="B14" s="122">
        <v>2</v>
      </c>
      <c r="C14" s="10">
        <v>14</v>
      </c>
      <c r="D14" s="120">
        <f t="shared" si="0"/>
        <v>700</v>
      </c>
    </row>
    <row r="15" spans="1:4" ht="13.5">
      <c r="A15" s="118" t="s">
        <v>89</v>
      </c>
      <c r="B15" s="122">
        <v>0</v>
      </c>
      <c r="C15" s="10"/>
      <c r="D15" s="120" t="str">
        <f t="shared" si="0"/>
        <v/>
      </c>
    </row>
    <row r="16" spans="1:4" ht="13.5">
      <c r="A16" s="118" t="s">
        <v>90</v>
      </c>
      <c r="B16" s="122">
        <v>0</v>
      </c>
      <c r="C16" s="10"/>
      <c r="D16" s="120" t="str">
        <f t="shared" si="0"/>
        <v/>
      </c>
    </row>
    <row r="17" spans="1:4" ht="13.5">
      <c r="A17" s="118" t="s">
        <v>91</v>
      </c>
      <c r="B17" s="122">
        <v>0</v>
      </c>
      <c r="C17" s="10"/>
      <c r="D17" s="120" t="str">
        <f t="shared" si="0"/>
        <v/>
      </c>
    </row>
    <row r="18" spans="1:4" ht="13.5">
      <c r="A18" s="121" t="s">
        <v>92</v>
      </c>
      <c r="B18" s="119">
        <v>156</v>
      </c>
      <c r="C18" s="119">
        <f>SUM(C19:C26)</f>
        <v>231</v>
      </c>
      <c r="D18" s="120">
        <f t="shared" si="0"/>
        <v>148.1</v>
      </c>
    </row>
    <row r="19" spans="1:4" ht="13.5">
      <c r="A19" s="121" t="s">
        <v>81</v>
      </c>
      <c r="B19" s="122">
        <v>141</v>
      </c>
      <c r="C19" s="10">
        <v>169</v>
      </c>
      <c r="D19" s="120">
        <f t="shared" si="0"/>
        <v>119.9</v>
      </c>
    </row>
    <row r="20" spans="1:4" ht="13.5">
      <c r="A20" s="121" t="s">
        <v>82</v>
      </c>
      <c r="B20" s="122">
        <v>0</v>
      </c>
      <c r="C20" s="10"/>
      <c r="D20" s="120" t="str">
        <f t="shared" si="0"/>
        <v/>
      </c>
    </row>
    <row r="21" spans="1:4" ht="13.5">
      <c r="A21" s="123" t="s">
        <v>83</v>
      </c>
      <c r="B21" s="122">
        <v>0</v>
      </c>
      <c r="C21" s="10"/>
      <c r="D21" s="120" t="str">
        <f t="shared" si="0"/>
        <v/>
      </c>
    </row>
    <row r="22" spans="1:4" ht="13.5">
      <c r="A22" s="123" t="s">
        <v>93</v>
      </c>
      <c r="B22" s="122">
        <v>12</v>
      </c>
      <c r="C22" s="10">
        <v>29</v>
      </c>
      <c r="D22" s="120">
        <f t="shared" si="0"/>
        <v>241.7</v>
      </c>
    </row>
    <row r="23" spans="1:4" ht="13.5">
      <c r="A23" s="123" t="s">
        <v>94</v>
      </c>
      <c r="B23" s="122">
        <v>1</v>
      </c>
      <c r="C23" s="10">
        <v>15</v>
      </c>
      <c r="D23" s="120">
        <f t="shared" si="0"/>
        <v>1500</v>
      </c>
    </row>
    <row r="24" spans="1:4" ht="13.5">
      <c r="A24" s="123" t="s">
        <v>95</v>
      </c>
      <c r="B24" s="122">
        <v>0</v>
      </c>
      <c r="C24" s="10">
        <v>12</v>
      </c>
      <c r="D24" s="120" t="str">
        <f t="shared" si="0"/>
        <v/>
      </c>
    </row>
    <row r="25" spans="1:4" ht="13.5">
      <c r="A25" s="123" t="s">
        <v>90</v>
      </c>
      <c r="B25" s="122">
        <v>0</v>
      </c>
      <c r="C25" s="10"/>
      <c r="D25" s="120" t="str">
        <f t="shared" si="0"/>
        <v/>
      </c>
    </row>
    <row r="26" spans="1:4" ht="13.5">
      <c r="A26" s="123" t="s">
        <v>96</v>
      </c>
      <c r="B26" s="122">
        <v>2</v>
      </c>
      <c r="C26" s="10">
        <v>6</v>
      </c>
      <c r="D26" s="120">
        <f t="shared" si="0"/>
        <v>300</v>
      </c>
    </row>
    <row r="27" spans="1:4" ht="13.5">
      <c r="A27" s="121" t="s">
        <v>1487</v>
      </c>
      <c r="B27" s="119">
        <v>6931</v>
      </c>
      <c r="C27" s="119">
        <f>SUM(C28:C37)</f>
        <v>6004</v>
      </c>
      <c r="D27" s="120">
        <f t="shared" si="0"/>
        <v>86.6</v>
      </c>
    </row>
    <row r="28" spans="1:4" ht="13.5">
      <c r="A28" s="121" t="s">
        <v>81</v>
      </c>
      <c r="B28" s="122">
        <v>4328</v>
      </c>
      <c r="C28" s="10">
        <v>4305</v>
      </c>
      <c r="D28" s="120">
        <f t="shared" si="0"/>
        <v>99.5</v>
      </c>
    </row>
    <row r="29" spans="1:4" ht="13.5">
      <c r="A29" s="121" t="s">
        <v>82</v>
      </c>
      <c r="B29" s="122">
        <v>525</v>
      </c>
      <c r="C29" s="10"/>
      <c r="D29" s="120">
        <f t="shared" si="0"/>
        <v>0</v>
      </c>
    </row>
    <row r="30" spans="1:4" ht="13.5">
      <c r="A30" s="123" t="s">
        <v>83</v>
      </c>
      <c r="B30" s="122">
        <v>0</v>
      </c>
      <c r="C30" s="10"/>
      <c r="D30" s="120" t="str">
        <f t="shared" si="0"/>
        <v/>
      </c>
    </row>
    <row r="31" spans="1:4" ht="13.5">
      <c r="A31" s="123" t="s">
        <v>97</v>
      </c>
      <c r="B31" s="122">
        <v>0</v>
      </c>
      <c r="C31" s="10"/>
      <c r="D31" s="120" t="str">
        <f t="shared" si="0"/>
        <v/>
      </c>
    </row>
    <row r="32" spans="1:4" ht="13.5">
      <c r="A32" s="123" t="s">
        <v>98</v>
      </c>
      <c r="B32" s="122">
        <v>0</v>
      </c>
      <c r="C32" s="10"/>
      <c r="D32" s="120" t="str">
        <f t="shared" si="0"/>
        <v/>
      </c>
    </row>
    <row r="33" spans="1:4" ht="13.5">
      <c r="A33" s="124" t="s">
        <v>99</v>
      </c>
      <c r="B33" s="122">
        <v>0</v>
      </c>
      <c r="C33" s="10"/>
      <c r="D33" s="120" t="str">
        <f t="shared" si="0"/>
        <v/>
      </c>
    </row>
    <row r="34" spans="1:4" ht="13.5">
      <c r="A34" s="121" t="s">
        <v>100</v>
      </c>
      <c r="B34" s="122">
        <v>14</v>
      </c>
      <c r="C34" s="10">
        <v>5</v>
      </c>
      <c r="D34" s="120">
        <f t="shared" si="0"/>
        <v>35.700000000000003</v>
      </c>
    </row>
    <row r="35" spans="1:4" ht="13.5">
      <c r="A35" s="123" t="s">
        <v>101</v>
      </c>
      <c r="B35" s="122">
        <v>0</v>
      </c>
      <c r="C35" s="10"/>
      <c r="D35" s="120" t="str">
        <f t="shared" si="0"/>
        <v/>
      </c>
    </row>
    <row r="36" spans="1:4" ht="13.5">
      <c r="A36" s="123" t="s">
        <v>90</v>
      </c>
      <c r="B36" s="122">
        <v>1517</v>
      </c>
      <c r="C36" s="10">
        <v>1633</v>
      </c>
      <c r="D36" s="120">
        <f t="shared" si="0"/>
        <v>107.6</v>
      </c>
    </row>
    <row r="37" spans="1:4" ht="13.5">
      <c r="A37" s="123" t="s">
        <v>102</v>
      </c>
      <c r="B37" s="122">
        <v>547</v>
      </c>
      <c r="C37" s="10">
        <v>61</v>
      </c>
      <c r="D37" s="120">
        <f t="shared" si="0"/>
        <v>11.2</v>
      </c>
    </row>
    <row r="38" spans="1:4" ht="13.5">
      <c r="A38" s="121" t="s">
        <v>103</v>
      </c>
      <c r="B38" s="119">
        <v>604</v>
      </c>
      <c r="C38" s="119">
        <f>SUM(C39:C49)</f>
        <v>650</v>
      </c>
      <c r="D38" s="120">
        <f t="shared" si="0"/>
        <v>107.6</v>
      </c>
    </row>
    <row r="39" spans="1:4" ht="13.5">
      <c r="A39" s="121" t="s">
        <v>81</v>
      </c>
      <c r="B39" s="122">
        <v>273</v>
      </c>
      <c r="C39" s="10">
        <v>236</v>
      </c>
      <c r="D39" s="120">
        <f t="shared" si="0"/>
        <v>86.4</v>
      </c>
    </row>
    <row r="40" spans="1:4" ht="13.5">
      <c r="A40" s="121" t="s">
        <v>82</v>
      </c>
      <c r="B40" s="122">
        <v>0</v>
      </c>
      <c r="C40" s="10"/>
      <c r="D40" s="120" t="str">
        <f t="shared" si="0"/>
        <v/>
      </c>
    </row>
    <row r="41" spans="1:4" ht="13.5">
      <c r="A41" s="123" t="s">
        <v>83</v>
      </c>
      <c r="B41" s="122">
        <v>0</v>
      </c>
      <c r="C41" s="10"/>
      <c r="D41" s="120" t="str">
        <f t="shared" si="0"/>
        <v/>
      </c>
    </row>
    <row r="42" spans="1:4" ht="13.5">
      <c r="A42" s="123" t="s">
        <v>104</v>
      </c>
      <c r="B42" s="122">
        <v>0</v>
      </c>
      <c r="C42" s="10"/>
      <c r="D42" s="120" t="str">
        <f t="shared" si="0"/>
        <v/>
      </c>
    </row>
    <row r="43" spans="1:4" ht="13.5">
      <c r="A43" s="123" t="s">
        <v>105</v>
      </c>
      <c r="B43" s="122">
        <v>0</v>
      </c>
      <c r="C43" s="10"/>
      <c r="D43" s="120" t="str">
        <f t="shared" si="0"/>
        <v/>
      </c>
    </row>
    <row r="44" spans="1:4" ht="13.5">
      <c r="A44" s="121" t="s">
        <v>106</v>
      </c>
      <c r="B44" s="122">
        <v>0</v>
      </c>
      <c r="C44" s="10"/>
      <c r="D44" s="120" t="str">
        <f t="shared" si="0"/>
        <v/>
      </c>
    </row>
    <row r="45" spans="1:4" ht="13.5">
      <c r="A45" s="121" t="s">
        <v>107</v>
      </c>
      <c r="B45" s="122">
        <v>0</v>
      </c>
      <c r="C45" s="10"/>
      <c r="D45" s="120" t="str">
        <f t="shared" si="0"/>
        <v/>
      </c>
    </row>
    <row r="46" spans="1:4" ht="13.5">
      <c r="A46" s="121" t="s">
        <v>108</v>
      </c>
      <c r="B46" s="122">
        <v>10</v>
      </c>
      <c r="C46" s="10">
        <v>10</v>
      </c>
      <c r="D46" s="120">
        <f t="shared" si="0"/>
        <v>100</v>
      </c>
    </row>
    <row r="47" spans="1:4" ht="13.5">
      <c r="A47" s="121" t="s">
        <v>109</v>
      </c>
      <c r="B47" s="122">
        <v>0</v>
      </c>
      <c r="C47" s="10"/>
      <c r="D47" s="120" t="str">
        <f t="shared" si="0"/>
        <v/>
      </c>
    </row>
    <row r="48" spans="1:4" ht="13.5">
      <c r="A48" s="121" t="s">
        <v>90</v>
      </c>
      <c r="B48" s="122">
        <v>321</v>
      </c>
      <c r="C48" s="10">
        <v>364</v>
      </c>
      <c r="D48" s="120">
        <f t="shared" si="0"/>
        <v>113.4</v>
      </c>
    </row>
    <row r="49" spans="1:4" ht="13.5">
      <c r="A49" s="123" t="s">
        <v>110</v>
      </c>
      <c r="B49" s="122">
        <v>0</v>
      </c>
      <c r="C49" s="10">
        <v>40</v>
      </c>
      <c r="D49" s="120" t="str">
        <f t="shared" si="0"/>
        <v/>
      </c>
    </row>
    <row r="50" spans="1:4" ht="13.5">
      <c r="A50" s="123" t="s">
        <v>111</v>
      </c>
      <c r="B50" s="119">
        <v>238</v>
      </c>
      <c r="C50" s="119">
        <f>SUM(C51:C60)</f>
        <v>254</v>
      </c>
      <c r="D50" s="120">
        <f t="shared" si="0"/>
        <v>106.7</v>
      </c>
    </row>
    <row r="51" spans="1:4" ht="13.5">
      <c r="A51" s="123" t="s">
        <v>81</v>
      </c>
      <c r="B51" s="122">
        <v>130</v>
      </c>
      <c r="C51" s="10">
        <v>173</v>
      </c>
      <c r="D51" s="120">
        <f t="shared" si="0"/>
        <v>133.1</v>
      </c>
    </row>
    <row r="52" spans="1:4" ht="13.5">
      <c r="A52" s="118" t="s">
        <v>82</v>
      </c>
      <c r="B52" s="122">
        <v>0</v>
      </c>
      <c r="C52" s="10"/>
      <c r="D52" s="120" t="str">
        <f t="shared" si="0"/>
        <v/>
      </c>
    </row>
    <row r="53" spans="1:4" ht="13.5">
      <c r="A53" s="121" t="s">
        <v>83</v>
      </c>
      <c r="B53" s="122">
        <v>30</v>
      </c>
      <c r="C53" s="10"/>
      <c r="D53" s="120">
        <f t="shared" si="0"/>
        <v>0</v>
      </c>
    </row>
    <row r="54" spans="1:4" ht="13.5">
      <c r="A54" s="121" t="s">
        <v>112</v>
      </c>
      <c r="B54" s="122">
        <v>0</v>
      </c>
      <c r="C54" s="10"/>
      <c r="D54" s="120" t="str">
        <f t="shared" si="0"/>
        <v/>
      </c>
    </row>
    <row r="55" spans="1:4" ht="13.5">
      <c r="A55" s="121" t="s">
        <v>113</v>
      </c>
      <c r="B55" s="122">
        <v>14</v>
      </c>
      <c r="C55" s="10">
        <v>32</v>
      </c>
      <c r="D55" s="120">
        <f t="shared" si="0"/>
        <v>228.6</v>
      </c>
    </row>
    <row r="56" spans="1:4" ht="13.5">
      <c r="A56" s="123" t="s">
        <v>114</v>
      </c>
      <c r="B56" s="122">
        <v>0</v>
      </c>
      <c r="C56" s="10"/>
      <c r="D56" s="120" t="str">
        <f t="shared" si="0"/>
        <v/>
      </c>
    </row>
    <row r="57" spans="1:4" ht="13.5">
      <c r="A57" s="123" t="s">
        <v>115</v>
      </c>
      <c r="B57" s="122">
        <v>43</v>
      </c>
      <c r="C57" s="10">
        <v>35</v>
      </c>
      <c r="D57" s="120">
        <f t="shared" si="0"/>
        <v>81.400000000000006</v>
      </c>
    </row>
    <row r="58" spans="1:4" ht="13.5">
      <c r="A58" s="123" t="s">
        <v>116</v>
      </c>
      <c r="B58" s="122">
        <v>1</v>
      </c>
      <c r="C58" s="10">
        <v>8</v>
      </c>
      <c r="D58" s="120">
        <f t="shared" si="0"/>
        <v>800</v>
      </c>
    </row>
    <row r="59" spans="1:4" ht="13.5">
      <c r="A59" s="121" t="s">
        <v>90</v>
      </c>
      <c r="B59" s="122">
        <v>0</v>
      </c>
      <c r="C59" s="10"/>
      <c r="D59" s="120" t="str">
        <f t="shared" si="0"/>
        <v/>
      </c>
    </row>
    <row r="60" spans="1:4" ht="13.5">
      <c r="A60" s="123" t="s">
        <v>117</v>
      </c>
      <c r="B60" s="122">
        <v>20</v>
      </c>
      <c r="C60" s="10">
        <v>6</v>
      </c>
      <c r="D60" s="120">
        <f t="shared" si="0"/>
        <v>30</v>
      </c>
    </row>
    <row r="61" spans="1:4" ht="13.5">
      <c r="A61" s="124" t="s">
        <v>118</v>
      </c>
      <c r="B61" s="119">
        <v>1756</v>
      </c>
      <c r="C61" s="119">
        <f>SUM(C62:C71)</f>
        <v>1975</v>
      </c>
      <c r="D61" s="120">
        <f t="shared" si="0"/>
        <v>112.5</v>
      </c>
    </row>
    <row r="62" spans="1:4" ht="13.5">
      <c r="A62" s="123" t="s">
        <v>81</v>
      </c>
      <c r="B62" s="122">
        <v>1076</v>
      </c>
      <c r="C62" s="10">
        <v>1835</v>
      </c>
      <c r="D62" s="120">
        <f t="shared" si="0"/>
        <v>170.5</v>
      </c>
    </row>
    <row r="63" spans="1:4" ht="13.5">
      <c r="A63" s="118" t="s">
        <v>82</v>
      </c>
      <c r="B63" s="122">
        <v>94</v>
      </c>
      <c r="C63" s="10"/>
      <c r="D63" s="120">
        <f t="shared" si="0"/>
        <v>0</v>
      </c>
    </row>
    <row r="64" spans="1:4" ht="13.5">
      <c r="A64" s="118" t="s">
        <v>83</v>
      </c>
      <c r="B64" s="122">
        <v>0</v>
      </c>
      <c r="C64" s="10"/>
      <c r="D64" s="120" t="str">
        <f t="shared" si="0"/>
        <v/>
      </c>
    </row>
    <row r="65" spans="1:4" ht="13.5">
      <c r="A65" s="118" t="s">
        <v>119</v>
      </c>
      <c r="B65" s="122">
        <v>0</v>
      </c>
      <c r="C65" s="10"/>
      <c r="D65" s="120" t="str">
        <f t="shared" si="0"/>
        <v/>
      </c>
    </row>
    <row r="66" spans="1:4" ht="13.5">
      <c r="A66" s="118" t="s">
        <v>120</v>
      </c>
      <c r="B66" s="122">
        <v>0</v>
      </c>
      <c r="C66" s="10"/>
      <c r="D66" s="120" t="str">
        <f t="shared" si="0"/>
        <v/>
      </c>
    </row>
    <row r="67" spans="1:4" ht="13.5">
      <c r="A67" s="118" t="s">
        <v>121</v>
      </c>
      <c r="B67" s="122">
        <v>0</v>
      </c>
      <c r="C67" s="10"/>
      <c r="D67" s="120" t="str">
        <f t="shared" si="0"/>
        <v/>
      </c>
    </row>
    <row r="68" spans="1:4" ht="13.5">
      <c r="A68" s="121" t="s">
        <v>122</v>
      </c>
      <c r="B68" s="122">
        <v>0</v>
      </c>
      <c r="C68" s="10"/>
      <c r="D68" s="120" t="str">
        <f t="shared" si="0"/>
        <v/>
      </c>
    </row>
    <row r="69" spans="1:4" ht="13.5">
      <c r="A69" s="123" t="s">
        <v>123</v>
      </c>
      <c r="B69" s="122">
        <v>30</v>
      </c>
      <c r="C69" s="10"/>
      <c r="D69" s="120">
        <f t="shared" ref="D69:D132" si="1">IF(B69=0,"",ROUND(C69/B69*100,1))</f>
        <v>0</v>
      </c>
    </row>
    <row r="70" spans="1:4" ht="13.5">
      <c r="A70" s="123" t="s">
        <v>90</v>
      </c>
      <c r="B70" s="122">
        <v>486</v>
      </c>
      <c r="C70" s="10"/>
      <c r="D70" s="120">
        <f t="shared" si="1"/>
        <v>0</v>
      </c>
    </row>
    <row r="71" spans="1:4" ht="13.5">
      <c r="A71" s="123" t="s">
        <v>124</v>
      </c>
      <c r="B71" s="122">
        <v>70</v>
      </c>
      <c r="C71" s="10">
        <v>140</v>
      </c>
      <c r="D71" s="120">
        <f t="shared" si="1"/>
        <v>200</v>
      </c>
    </row>
    <row r="72" spans="1:4" ht="13.5">
      <c r="A72" s="121" t="s">
        <v>125</v>
      </c>
      <c r="B72" s="119">
        <v>710</v>
      </c>
      <c r="C72" s="119">
        <f>SUM(C73:C83)</f>
        <v>1264</v>
      </c>
      <c r="D72" s="120">
        <f t="shared" si="1"/>
        <v>178</v>
      </c>
    </row>
    <row r="73" spans="1:4" ht="13.5">
      <c r="A73" s="121" t="s">
        <v>81</v>
      </c>
      <c r="B73" s="122">
        <v>0</v>
      </c>
      <c r="C73" s="10"/>
      <c r="D73" s="120" t="str">
        <f t="shared" si="1"/>
        <v/>
      </c>
    </row>
    <row r="74" spans="1:4" ht="13.5">
      <c r="A74" s="121" t="s">
        <v>82</v>
      </c>
      <c r="B74" s="122">
        <v>0</v>
      </c>
      <c r="C74" s="10"/>
      <c r="D74" s="120" t="str">
        <f t="shared" si="1"/>
        <v/>
      </c>
    </row>
    <row r="75" spans="1:4" ht="13.5">
      <c r="A75" s="123" t="s">
        <v>83</v>
      </c>
      <c r="B75" s="122">
        <v>0</v>
      </c>
      <c r="C75" s="10"/>
      <c r="D75" s="120" t="str">
        <f t="shared" si="1"/>
        <v/>
      </c>
    </row>
    <row r="76" spans="1:4" ht="13.5">
      <c r="A76" s="123" t="s">
        <v>126</v>
      </c>
      <c r="B76" s="122">
        <v>0</v>
      </c>
      <c r="C76" s="10"/>
      <c r="D76" s="120" t="str">
        <f t="shared" si="1"/>
        <v/>
      </c>
    </row>
    <row r="77" spans="1:4" ht="13.5">
      <c r="A77" s="123" t="s">
        <v>127</v>
      </c>
      <c r="B77" s="122">
        <v>0</v>
      </c>
      <c r="C77" s="10"/>
      <c r="D77" s="120" t="str">
        <f t="shared" si="1"/>
        <v/>
      </c>
    </row>
    <row r="78" spans="1:4" ht="13.5">
      <c r="A78" s="118" t="s">
        <v>128</v>
      </c>
      <c r="B78" s="122">
        <v>0</v>
      </c>
      <c r="C78" s="10"/>
      <c r="D78" s="120" t="str">
        <f t="shared" si="1"/>
        <v/>
      </c>
    </row>
    <row r="79" spans="1:4" ht="13.5">
      <c r="A79" s="121" t="s">
        <v>129</v>
      </c>
      <c r="B79" s="122">
        <v>0</v>
      </c>
      <c r="C79" s="10"/>
      <c r="D79" s="120" t="str">
        <f t="shared" si="1"/>
        <v/>
      </c>
    </row>
    <row r="80" spans="1:4" ht="13.5">
      <c r="A80" s="121" t="s">
        <v>130</v>
      </c>
      <c r="B80" s="122">
        <v>369</v>
      </c>
      <c r="C80" s="10">
        <v>1264</v>
      </c>
      <c r="D80" s="120">
        <f t="shared" si="1"/>
        <v>342.5</v>
      </c>
    </row>
    <row r="81" spans="1:4" ht="13.5">
      <c r="A81" s="121" t="s">
        <v>122</v>
      </c>
      <c r="B81" s="122">
        <v>341</v>
      </c>
      <c r="C81" s="10"/>
      <c r="D81" s="120">
        <f t="shared" si="1"/>
        <v>0</v>
      </c>
    </row>
    <row r="82" spans="1:4" ht="13.5">
      <c r="A82" s="123" t="s">
        <v>90</v>
      </c>
      <c r="B82" s="122">
        <v>0</v>
      </c>
      <c r="C82" s="10"/>
      <c r="D82" s="120" t="str">
        <f t="shared" si="1"/>
        <v/>
      </c>
    </row>
    <row r="83" spans="1:4" ht="13.5">
      <c r="A83" s="123" t="s">
        <v>131</v>
      </c>
      <c r="B83" s="122">
        <v>0</v>
      </c>
      <c r="C83" s="10"/>
      <c r="D83" s="120" t="str">
        <f t="shared" si="1"/>
        <v/>
      </c>
    </row>
    <row r="84" spans="1:4" ht="13.5">
      <c r="A84" s="123" t="s">
        <v>132</v>
      </c>
      <c r="B84" s="119">
        <v>311</v>
      </c>
      <c r="C84" s="119">
        <f>SUM(C85:C92)</f>
        <v>325</v>
      </c>
      <c r="D84" s="120">
        <f t="shared" si="1"/>
        <v>104.5</v>
      </c>
    </row>
    <row r="85" spans="1:4" ht="13.5">
      <c r="A85" s="121" t="s">
        <v>81</v>
      </c>
      <c r="B85" s="122">
        <v>236</v>
      </c>
      <c r="C85" s="10">
        <v>288</v>
      </c>
      <c r="D85" s="120">
        <f t="shared" si="1"/>
        <v>122</v>
      </c>
    </row>
    <row r="86" spans="1:4" ht="13.5">
      <c r="A86" s="121" t="s">
        <v>82</v>
      </c>
      <c r="B86" s="122">
        <v>0</v>
      </c>
      <c r="C86" s="10"/>
      <c r="D86" s="120" t="str">
        <f t="shared" si="1"/>
        <v/>
      </c>
    </row>
    <row r="87" spans="1:4" ht="13.5">
      <c r="A87" s="121" t="s">
        <v>83</v>
      </c>
      <c r="B87" s="122">
        <v>0</v>
      </c>
      <c r="C87" s="10"/>
      <c r="D87" s="120" t="str">
        <f t="shared" si="1"/>
        <v/>
      </c>
    </row>
    <row r="88" spans="1:4" ht="13.5">
      <c r="A88" s="125" t="s">
        <v>133</v>
      </c>
      <c r="B88" s="122">
        <v>0</v>
      </c>
      <c r="C88" s="10">
        <v>37</v>
      </c>
      <c r="D88" s="120" t="str">
        <f t="shared" si="1"/>
        <v/>
      </c>
    </row>
    <row r="89" spans="1:4" ht="13.5">
      <c r="A89" s="123" t="s">
        <v>134</v>
      </c>
      <c r="B89" s="122">
        <v>0</v>
      </c>
      <c r="C89" s="10"/>
      <c r="D89" s="120" t="str">
        <f t="shared" si="1"/>
        <v/>
      </c>
    </row>
    <row r="90" spans="1:4" ht="13.5">
      <c r="A90" s="123" t="s">
        <v>122</v>
      </c>
      <c r="B90" s="122">
        <v>0</v>
      </c>
      <c r="C90" s="10"/>
      <c r="D90" s="120" t="str">
        <f t="shared" si="1"/>
        <v/>
      </c>
    </row>
    <row r="91" spans="1:4" ht="13.5">
      <c r="A91" s="123" t="s">
        <v>90</v>
      </c>
      <c r="B91" s="122">
        <v>67</v>
      </c>
      <c r="C91" s="10"/>
      <c r="D91" s="120">
        <f t="shared" si="1"/>
        <v>0</v>
      </c>
    </row>
    <row r="92" spans="1:4" ht="13.5">
      <c r="A92" s="118" t="s">
        <v>135</v>
      </c>
      <c r="B92" s="122">
        <v>8</v>
      </c>
      <c r="C92" s="10"/>
      <c r="D92" s="120">
        <f t="shared" si="1"/>
        <v>0</v>
      </c>
    </row>
    <row r="93" spans="1:4" ht="13.5">
      <c r="A93" s="121" t="s">
        <v>136</v>
      </c>
      <c r="B93" s="119">
        <v>0</v>
      </c>
      <c r="C93" s="119">
        <f>SUM(C94:C106)</f>
        <v>0</v>
      </c>
      <c r="D93" s="120" t="str">
        <f t="shared" si="1"/>
        <v/>
      </c>
    </row>
    <row r="94" spans="1:4" ht="13.5">
      <c r="A94" s="121" t="s">
        <v>81</v>
      </c>
      <c r="B94" s="122">
        <v>0</v>
      </c>
      <c r="C94" s="10"/>
      <c r="D94" s="120" t="str">
        <f t="shared" si="1"/>
        <v/>
      </c>
    </row>
    <row r="95" spans="1:4" ht="13.5">
      <c r="A95" s="123" t="s">
        <v>82</v>
      </c>
      <c r="B95" s="122">
        <v>0</v>
      </c>
      <c r="C95" s="10"/>
      <c r="D95" s="120" t="str">
        <f t="shared" si="1"/>
        <v/>
      </c>
    </row>
    <row r="96" spans="1:4" ht="13.5">
      <c r="A96" s="123" t="s">
        <v>83</v>
      </c>
      <c r="B96" s="122">
        <v>0</v>
      </c>
      <c r="C96" s="10"/>
      <c r="D96" s="120" t="str">
        <f t="shared" si="1"/>
        <v/>
      </c>
    </row>
    <row r="97" spans="1:4" ht="13.5">
      <c r="A97" s="126" t="s">
        <v>137</v>
      </c>
      <c r="B97" s="10"/>
      <c r="C97" s="10"/>
      <c r="D97" s="120" t="str">
        <f t="shared" si="1"/>
        <v/>
      </c>
    </row>
    <row r="98" spans="1:4" ht="13.5">
      <c r="A98" s="121" t="s">
        <v>138</v>
      </c>
      <c r="B98" s="122">
        <v>0</v>
      </c>
      <c r="C98" s="10"/>
      <c r="D98" s="120" t="str">
        <f t="shared" si="1"/>
        <v/>
      </c>
    </row>
    <row r="99" spans="1:4" ht="13.5">
      <c r="A99" s="127" t="s">
        <v>1488</v>
      </c>
      <c r="B99" s="122">
        <v>0</v>
      </c>
      <c r="C99" s="10"/>
      <c r="D99" s="120" t="str">
        <f t="shared" si="1"/>
        <v/>
      </c>
    </row>
    <row r="100" spans="1:4" ht="13.5">
      <c r="A100" s="121" t="s">
        <v>122</v>
      </c>
      <c r="B100" s="122">
        <v>0</v>
      </c>
      <c r="C100" s="10"/>
      <c r="D100" s="120" t="str">
        <f t="shared" si="1"/>
        <v/>
      </c>
    </row>
    <row r="101" spans="1:4" ht="13.5">
      <c r="A101" s="127" t="s">
        <v>1489</v>
      </c>
      <c r="B101" s="10"/>
      <c r="C101" s="10"/>
      <c r="D101" s="120" t="str">
        <f t="shared" si="1"/>
        <v/>
      </c>
    </row>
    <row r="102" spans="1:4" ht="13.5">
      <c r="A102" s="127" t="s">
        <v>1490</v>
      </c>
      <c r="B102" s="10"/>
      <c r="C102" s="10"/>
      <c r="D102" s="120" t="str">
        <f t="shared" si="1"/>
        <v/>
      </c>
    </row>
    <row r="103" spans="1:4" ht="13.5">
      <c r="A103" s="127" t="s">
        <v>1491</v>
      </c>
      <c r="B103" s="10"/>
      <c r="C103" s="10"/>
      <c r="D103" s="120" t="str">
        <f t="shared" si="1"/>
        <v/>
      </c>
    </row>
    <row r="104" spans="1:4" ht="13.5">
      <c r="A104" s="127" t="s">
        <v>1492</v>
      </c>
      <c r="B104" s="10"/>
      <c r="C104" s="10"/>
      <c r="D104" s="120" t="str">
        <f t="shared" si="1"/>
        <v/>
      </c>
    </row>
    <row r="105" spans="1:4" ht="13.5">
      <c r="A105" s="123" t="s">
        <v>90</v>
      </c>
      <c r="B105" s="122">
        <v>0</v>
      </c>
      <c r="C105" s="10"/>
      <c r="D105" s="120" t="str">
        <f t="shared" si="1"/>
        <v/>
      </c>
    </row>
    <row r="106" spans="1:4" ht="13.5">
      <c r="A106" s="123" t="s">
        <v>139</v>
      </c>
      <c r="B106" s="122">
        <v>0</v>
      </c>
      <c r="C106" s="10"/>
      <c r="D106" s="120" t="str">
        <f t="shared" si="1"/>
        <v/>
      </c>
    </row>
    <row r="107" spans="1:4" ht="13.5">
      <c r="A107" s="123" t="s">
        <v>140</v>
      </c>
      <c r="B107" s="119">
        <v>87</v>
      </c>
      <c r="C107" s="119">
        <f>SUM(C108:C116)</f>
        <v>100</v>
      </c>
      <c r="D107" s="120">
        <f t="shared" si="1"/>
        <v>114.9</v>
      </c>
    </row>
    <row r="108" spans="1:4" ht="13.5">
      <c r="A108" s="123" t="s">
        <v>81</v>
      </c>
      <c r="B108" s="122">
        <v>50</v>
      </c>
      <c r="C108" s="10">
        <v>90</v>
      </c>
      <c r="D108" s="120">
        <f t="shared" si="1"/>
        <v>180</v>
      </c>
    </row>
    <row r="109" spans="1:4" ht="13.5">
      <c r="A109" s="121" t="s">
        <v>82</v>
      </c>
      <c r="B109" s="122">
        <v>2</v>
      </c>
      <c r="C109" s="10"/>
      <c r="D109" s="120">
        <f t="shared" si="1"/>
        <v>0</v>
      </c>
    </row>
    <row r="110" spans="1:4" ht="13.5">
      <c r="A110" s="121" t="s">
        <v>83</v>
      </c>
      <c r="B110" s="122">
        <v>0</v>
      </c>
      <c r="C110" s="10"/>
      <c r="D110" s="120" t="str">
        <f t="shared" si="1"/>
        <v/>
      </c>
    </row>
    <row r="111" spans="1:4" ht="13.5">
      <c r="A111" s="121" t="s">
        <v>141</v>
      </c>
      <c r="B111" s="122">
        <v>0</v>
      </c>
      <c r="C111" s="10"/>
      <c r="D111" s="120" t="str">
        <f t="shared" si="1"/>
        <v/>
      </c>
    </row>
    <row r="112" spans="1:4" ht="13.5">
      <c r="A112" s="123" t="s">
        <v>142</v>
      </c>
      <c r="B112" s="122">
        <v>0</v>
      </c>
      <c r="C112" s="10"/>
      <c r="D112" s="120" t="str">
        <f t="shared" si="1"/>
        <v/>
      </c>
    </row>
    <row r="113" spans="1:4" ht="13.5">
      <c r="A113" s="123" t="s">
        <v>143</v>
      </c>
      <c r="B113" s="122">
        <v>0</v>
      </c>
      <c r="C113" s="10"/>
      <c r="D113" s="120" t="str">
        <f t="shared" si="1"/>
        <v/>
      </c>
    </row>
    <row r="114" spans="1:4" ht="13.5">
      <c r="A114" s="121" t="s">
        <v>144</v>
      </c>
      <c r="B114" s="122">
        <v>0</v>
      </c>
      <c r="C114" s="10"/>
      <c r="D114" s="120" t="str">
        <f t="shared" si="1"/>
        <v/>
      </c>
    </row>
    <row r="115" spans="1:4" ht="13.5">
      <c r="A115" s="125" t="s">
        <v>90</v>
      </c>
      <c r="B115" s="122">
        <v>22</v>
      </c>
      <c r="C115" s="10"/>
      <c r="D115" s="120">
        <f t="shared" si="1"/>
        <v>0</v>
      </c>
    </row>
    <row r="116" spans="1:4" ht="13.5">
      <c r="A116" s="123" t="s">
        <v>145</v>
      </c>
      <c r="B116" s="122">
        <v>13</v>
      </c>
      <c r="C116" s="10">
        <v>10</v>
      </c>
      <c r="D116" s="120">
        <f t="shared" si="1"/>
        <v>76.900000000000006</v>
      </c>
    </row>
    <row r="117" spans="1:4" ht="13.5">
      <c r="A117" s="128" t="s">
        <v>146</v>
      </c>
      <c r="B117" s="119">
        <v>1073</v>
      </c>
      <c r="C117" s="119">
        <f>SUM(C118:C125)</f>
        <v>2444</v>
      </c>
      <c r="D117" s="120">
        <f t="shared" si="1"/>
        <v>227.8</v>
      </c>
    </row>
    <row r="118" spans="1:4" ht="13.5">
      <c r="A118" s="121" t="s">
        <v>81</v>
      </c>
      <c r="B118" s="122">
        <v>406</v>
      </c>
      <c r="C118" s="10">
        <v>1265</v>
      </c>
      <c r="D118" s="120">
        <f t="shared" si="1"/>
        <v>311.60000000000002</v>
      </c>
    </row>
    <row r="119" spans="1:4" ht="13.5">
      <c r="A119" s="121" t="s">
        <v>82</v>
      </c>
      <c r="B119" s="122">
        <v>0</v>
      </c>
      <c r="C119" s="10"/>
      <c r="D119" s="120" t="str">
        <f t="shared" si="1"/>
        <v/>
      </c>
    </row>
    <row r="120" spans="1:4" ht="13.5">
      <c r="A120" s="121" t="s">
        <v>83</v>
      </c>
      <c r="B120" s="122">
        <v>0</v>
      </c>
      <c r="C120" s="10"/>
      <c r="D120" s="120" t="str">
        <f t="shared" si="1"/>
        <v/>
      </c>
    </row>
    <row r="121" spans="1:4" ht="13.5">
      <c r="A121" s="123" t="s">
        <v>147</v>
      </c>
      <c r="B121" s="122">
        <v>38</v>
      </c>
      <c r="C121" s="10">
        <v>190</v>
      </c>
      <c r="D121" s="120">
        <f t="shared" si="1"/>
        <v>500</v>
      </c>
    </row>
    <row r="122" spans="1:4" ht="13.5">
      <c r="A122" s="123" t="s">
        <v>148</v>
      </c>
      <c r="B122" s="122">
        <v>122</v>
      </c>
      <c r="C122" s="10">
        <v>130</v>
      </c>
      <c r="D122" s="120">
        <f t="shared" si="1"/>
        <v>106.6</v>
      </c>
    </row>
    <row r="123" spans="1:4" ht="13.5">
      <c r="A123" s="123" t="s">
        <v>149</v>
      </c>
      <c r="B123" s="122">
        <v>0</v>
      </c>
      <c r="C123" s="10"/>
      <c r="D123" s="120" t="str">
        <f t="shared" si="1"/>
        <v/>
      </c>
    </row>
    <row r="124" spans="1:4" ht="13.5">
      <c r="A124" s="121" t="s">
        <v>90</v>
      </c>
      <c r="B124" s="122">
        <v>62</v>
      </c>
      <c r="C124" s="10"/>
      <c r="D124" s="120">
        <f t="shared" si="1"/>
        <v>0</v>
      </c>
    </row>
    <row r="125" spans="1:4" ht="13.5">
      <c r="A125" s="121" t="s">
        <v>150</v>
      </c>
      <c r="B125" s="122">
        <v>445</v>
      </c>
      <c r="C125" s="10">
        <v>859</v>
      </c>
      <c r="D125" s="120">
        <f t="shared" si="1"/>
        <v>193</v>
      </c>
    </row>
    <row r="126" spans="1:4" ht="13.5">
      <c r="A126" s="118" t="s">
        <v>151</v>
      </c>
      <c r="B126" s="119">
        <v>247</v>
      </c>
      <c r="C126" s="119">
        <f>SUM(C127:C136)</f>
        <v>327</v>
      </c>
      <c r="D126" s="120">
        <f t="shared" si="1"/>
        <v>132.4</v>
      </c>
    </row>
    <row r="127" spans="1:4" ht="13.5">
      <c r="A127" s="121" t="s">
        <v>81</v>
      </c>
      <c r="B127" s="122">
        <v>82</v>
      </c>
      <c r="C127" s="10">
        <v>204</v>
      </c>
      <c r="D127" s="120">
        <f t="shared" si="1"/>
        <v>248.8</v>
      </c>
    </row>
    <row r="128" spans="1:4" ht="13.5">
      <c r="A128" s="121" t="s">
        <v>82</v>
      </c>
      <c r="B128" s="122">
        <v>0</v>
      </c>
      <c r="C128" s="10"/>
      <c r="D128" s="120" t="str">
        <f t="shared" si="1"/>
        <v/>
      </c>
    </row>
    <row r="129" spans="1:4" ht="13.5">
      <c r="A129" s="121" t="s">
        <v>83</v>
      </c>
      <c r="B129" s="122">
        <v>0</v>
      </c>
      <c r="C129" s="10"/>
      <c r="D129" s="120" t="str">
        <f t="shared" si="1"/>
        <v/>
      </c>
    </row>
    <row r="130" spans="1:4" ht="13.5">
      <c r="A130" s="123" t="s">
        <v>152</v>
      </c>
      <c r="B130" s="122">
        <v>0</v>
      </c>
      <c r="C130" s="10"/>
      <c r="D130" s="120" t="str">
        <f t="shared" si="1"/>
        <v/>
      </c>
    </row>
    <row r="131" spans="1:4" ht="13.5">
      <c r="A131" s="123" t="s">
        <v>153</v>
      </c>
      <c r="B131" s="122">
        <v>0</v>
      </c>
      <c r="C131" s="10"/>
      <c r="D131" s="120" t="str">
        <f t="shared" si="1"/>
        <v/>
      </c>
    </row>
    <row r="132" spans="1:4" ht="13.5">
      <c r="A132" s="123" t="s">
        <v>154</v>
      </c>
      <c r="B132" s="122">
        <v>0</v>
      </c>
      <c r="C132" s="10"/>
      <c r="D132" s="120" t="str">
        <f t="shared" si="1"/>
        <v/>
      </c>
    </row>
    <row r="133" spans="1:4" ht="13.5">
      <c r="A133" s="121" t="s">
        <v>155</v>
      </c>
      <c r="B133" s="122">
        <v>0</v>
      </c>
      <c r="C133" s="10"/>
      <c r="D133" s="120" t="str">
        <f t="shared" ref="D133:D196" si="2">IF(B133=0,"",ROUND(C133/B133*100,1))</f>
        <v/>
      </c>
    </row>
    <row r="134" spans="1:4" ht="13.5">
      <c r="A134" s="121" t="s">
        <v>156</v>
      </c>
      <c r="B134" s="122">
        <v>15</v>
      </c>
      <c r="C134" s="10">
        <v>70</v>
      </c>
      <c r="D134" s="120">
        <f t="shared" si="2"/>
        <v>466.7</v>
      </c>
    </row>
    <row r="135" spans="1:4" ht="13.5">
      <c r="A135" s="121" t="s">
        <v>90</v>
      </c>
      <c r="B135" s="122">
        <v>150</v>
      </c>
      <c r="C135" s="10">
        <v>43</v>
      </c>
      <c r="D135" s="120">
        <f t="shared" si="2"/>
        <v>28.7</v>
      </c>
    </row>
    <row r="136" spans="1:4" ht="13.5">
      <c r="A136" s="123" t="s">
        <v>157</v>
      </c>
      <c r="B136" s="122">
        <v>0</v>
      </c>
      <c r="C136" s="10">
        <v>10</v>
      </c>
      <c r="D136" s="120" t="str">
        <f t="shared" si="2"/>
        <v/>
      </c>
    </row>
    <row r="137" spans="1:4" ht="13.5">
      <c r="A137" s="123" t="s">
        <v>158</v>
      </c>
      <c r="B137" s="119">
        <v>0</v>
      </c>
      <c r="C137" s="119">
        <f>SUM(C138:C150)</f>
        <v>0</v>
      </c>
      <c r="D137" s="120" t="str">
        <f t="shared" si="2"/>
        <v/>
      </c>
    </row>
    <row r="138" spans="1:4" ht="13.5">
      <c r="A138" s="123" t="s">
        <v>81</v>
      </c>
      <c r="B138" s="122">
        <v>0</v>
      </c>
      <c r="C138" s="10"/>
      <c r="D138" s="120" t="str">
        <f t="shared" si="2"/>
        <v/>
      </c>
    </row>
    <row r="139" spans="1:4" ht="13.5">
      <c r="A139" s="118" t="s">
        <v>82</v>
      </c>
      <c r="B139" s="122">
        <v>0</v>
      </c>
      <c r="C139" s="10"/>
      <c r="D139" s="120" t="str">
        <f t="shared" si="2"/>
        <v/>
      </c>
    </row>
    <row r="140" spans="1:4" ht="13.5">
      <c r="A140" s="121" t="s">
        <v>83</v>
      </c>
      <c r="B140" s="122">
        <v>0</v>
      </c>
      <c r="C140" s="10"/>
      <c r="D140" s="120" t="str">
        <f t="shared" si="2"/>
        <v/>
      </c>
    </row>
    <row r="141" spans="1:4" ht="13.5">
      <c r="A141" s="121" t="s">
        <v>159</v>
      </c>
      <c r="B141" s="122">
        <v>0</v>
      </c>
      <c r="C141" s="10"/>
      <c r="D141" s="120" t="str">
        <f t="shared" si="2"/>
        <v/>
      </c>
    </row>
    <row r="142" spans="1:4" ht="13.5">
      <c r="A142" s="121" t="s">
        <v>160</v>
      </c>
      <c r="B142" s="122">
        <v>0</v>
      </c>
      <c r="C142" s="10"/>
      <c r="D142" s="120" t="str">
        <f t="shared" si="2"/>
        <v/>
      </c>
    </row>
    <row r="143" spans="1:4" ht="13.5">
      <c r="A143" s="125" t="s">
        <v>161</v>
      </c>
      <c r="B143" s="122">
        <v>0</v>
      </c>
      <c r="C143" s="10"/>
      <c r="D143" s="120" t="str">
        <f t="shared" si="2"/>
        <v/>
      </c>
    </row>
    <row r="144" spans="1:4" ht="13.5">
      <c r="A144" s="123" t="s">
        <v>162</v>
      </c>
      <c r="B144" s="122">
        <v>0</v>
      </c>
      <c r="C144" s="10"/>
      <c r="D144" s="120" t="str">
        <f t="shared" si="2"/>
        <v/>
      </c>
    </row>
    <row r="145" spans="1:4" ht="13.5">
      <c r="A145" s="123" t="s">
        <v>163</v>
      </c>
      <c r="B145" s="122">
        <v>0</v>
      </c>
      <c r="C145" s="10"/>
      <c r="D145" s="120" t="str">
        <f t="shared" si="2"/>
        <v/>
      </c>
    </row>
    <row r="146" spans="1:4" ht="13.5">
      <c r="A146" s="121" t="s">
        <v>164</v>
      </c>
      <c r="B146" s="122">
        <v>0</v>
      </c>
      <c r="C146" s="10"/>
      <c r="D146" s="120" t="str">
        <f t="shared" si="2"/>
        <v/>
      </c>
    </row>
    <row r="147" spans="1:4" ht="13.5">
      <c r="A147" s="127" t="s">
        <v>1493</v>
      </c>
      <c r="B147" s="10"/>
      <c r="C147" s="10"/>
      <c r="D147" s="120" t="str">
        <f t="shared" si="2"/>
        <v/>
      </c>
    </row>
    <row r="148" spans="1:4" ht="13.5">
      <c r="A148" s="127" t="s">
        <v>1494</v>
      </c>
      <c r="B148" s="10"/>
      <c r="C148" s="10"/>
      <c r="D148" s="120" t="str">
        <f t="shared" si="2"/>
        <v/>
      </c>
    </row>
    <row r="149" spans="1:4" ht="13.5">
      <c r="A149" s="121" t="s">
        <v>90</v>
      </c>
      <c r="B149" s="122">
        <v>0</v>
      </c>
      <c r="C149" s="10"/>
      <c r="D149" s="120" t="str">
        <f t="shared" si="2"/>
        <v/>
      </c>
    </row>
    <row r="150" spans="1:4" ht="13.5">
      <c r="A150" s="121" t="s">
        <v>165</v>
      </c>
      <c r="B150" s="122">
        <v>0</v>
      </c>
      <c r="C150" s="10"/>
      <c r="D150" s="120" t="str">
        <f t="shared" si="2"/>
        <v/>
      </c>
    </row>
    <row r="151" spans="1:4" ht="13.5">
      <c r="A151" s="121" t="s">
        <v>166</v>
      </c>
      <c r="B151" s="119">
        <v>12</v>
      </c>
      <c r="C151" s="119">
        <f>SUM(C152:C157)</f>
        <v>5</v>
      </c>
      <c r="D151" s="120">
        <f t="shared" si="2"/>
        <v>41.7</v>
      </c>
    </row>
    <row r="152" spans="1:4" ht="13.5">
      <c r="A152" s="121" t="s">
        <v>81</v>
      </c>
      <c r="B152" s="122">
        <v>12</v>
      </c>
      <c r="C152" s="10">
        <v>5</v>
      </c>
      <c r="D152" s="120">
        <f t="shared" si="2"/>
        <v>41.7</v>
      </c>
    </row>
    <row r="153" spans="1:4" ht="13.5">
      <c r="A153" s="121" t="s">
        <v>82</v>
      </c>
      <c r="B153" s="122">
        <v>0</v>
      </c>
      <c r="C153" s="10"/>
      <c r="D153" s="120" t="str">
        <f t="shared" si="2"/>
        <v/>
      </c>
    </row>
    <row r="154" spans="1:4" ht="13.5">
      <c r="A154" s="123" t="s">
        <v>83</v>
      </c>
      <c r="B154" s="122">
        <v>0</v>
      </c>
      <c r="C154" s="10"/>
      <c r="D154" s="120" t="str">
        <f t="shared" si="2"/>
        <v/>
      </c>
    </row>
    <row r="155" spans="1:4" ht="13.5">
      <c r="A155" s="123" t="s">
        <v>167</v>
      </c>
      <c r="B155" s="122">
        <v>0</v>
      </c>
      <c r="C155" s="10"/>
      <c r="D155" s="120" t="str">
        <f t="shared" si="2"/>
        <v/>
      </c>
    </row>
    <row r="156" spans="1:4" ht="13.5">
      <c r="A156" s="123" t="s">
        <v>90</v>
      </c>
      <c r="B156" s="122">
        <v>0</v>
      </c>
      <c r="C156" s="10"/>
      <c r="D156" s="120" t="str">
        <f t="shared" si="2"/>
        <v/>
      </c>
    </row>
    <row r="157" spans="1:4" ht="13.5">
      <c r="A157" s="118" t="s">
        <v>168</v>
      </c>
      <c r="B157" s="122">
        <v>0</v>
      </c>
      <c r="C157" s="10"/>
      <c r="D157" s="120" t="str">
        <f t="shared" si="2"/>
        <v/>
      </c>
    </row>
    <row r="158" spans="1:4" ht="13.5">
      <c r="A158" s="121" t="s">
        <v>1495</v>
      </c>
      <c r="B158" s="119">
        <v>0</v>
      </c>
      <c r="C158" s="119">
        <f>SUM(C159:C165)</f>
        <v>0</v>
      </c>
      <c r="D158" s="120" t="str">
        <f t="shared" si="2"/>
        <v/>
      </c>
    </row>
    <row r="159" spans="1:4" ht="13.5">
      <c r="A159" s="121" t="s">
        <v>81</v>
      </c>
      <c r="B159" s="122">
        <v>0</v>
      </c>
      <c r="C159" s="10"/>
      <c r="D159" s="120" t="str">
        <f t="shared" si="2"/>
        <v/>
      </c>
    </row>
    <row r="160" spans="1:4" ht="13.5">
      <c r="A160" s="123" t="s">
        <v>82</v>
      </c>
      <c r="B160" s="122">
        <v>0</v>
      </c>
      <c r="C160" s="10"/>
      <c r="D160" s="120" t="str">
        <f t="shared" si="2"/>
        <v/>
      </c>
    </row>
    <row r="161" spans="1:4" ht="13.5">
      <c r="A161" s="123" t="s">
        <v>83</v>
      </c>
      <c r="B161" s="122">
        <v>0</v>
      </c>
      <c r="C161" s="10"/>
      <c r="D161" s="120" t="str">
        <f t="shared" si="2"/>
        <v/>
      </c>
    </row>
    <row r="162" spans="1:4" ht="13.5">
      <c r="A162" s="123" t="s">
        <v>169</v>
      </c>
      <c r="B162" s="122">
        <v>0</v>
      </c>
      <c r="C162" s="10"/>
      <c r="D162" s="120" t="str">
        <f t="shared" si="2"/>
        <v/>
      </c>
    </row>
    <row r="163" spans="1:4" ht="13.5">
      <c r="A163" s="118" t="s">
        <v>170</v>
      </c>
      <c r="B163" s="122">
        <v>0</v>
      </c>
      <c r="C163" s="10"/>
      <c r="D163" s="120" t="str">
        <f t="shared" si="2"/>
        <v/>
      </c>
    </row>
    <row r="164" spans="1:4" ht="13.5">
      <c r="A164" s="121" t="s">
        <v>90</v>
      </c>
      <c r="B164" s="122">
        <v>0</v>
      </c>
      <c r="C164" s="10"/>
      <c r="D164" s="120" t="str">
        <f t="shared" si="2"/>
        <v/>
      </c>
    </row>
    <row r="165" spans="1:4" ht="13.5">
      <c r="A165" s="121" t="s">
        <v>1496</v>
      </c>
      <c r="B165" s="122">
        <v>0</v>
      </c>
      <c r="C165" s="10"/>
      <c r="D165" s="120" t="str">
        <f t="shared" si="2"/>
        <v/>
      </c>
    </row>
    <row r="166" spans="1:4" ht="13.5">
      <c r="A166" s="123" t="s">
        <v>171</v>
      </c>
      <c r="B166" s="119">
        <v>181</v>
      </c>
      <c r="C166" s="119">
        <f>SUM(C167:C171)</f>
        <v>200</v>
      </c>
      <c r="D166" s="120">
        <f t="shared" si="2"/>
        <v>110.5</v>
      </c>
    </row>
    <row r="167" spans="1:4" ht="13.5">
      <c r="A167" s="123" t="s">
        <v>81</v>
      </c>
      <c r="B167" s="122">
        <v>170</v>
      </c>
      <c r="C167" s="10">
        <v>186</v>
      </c>
      <c r="D167" s="120">
        <f t="shared" si="2"/>
        <v>109.4</v>
      </c>
    </row>
    <row r="168" spans="1:4" ht="13.5">
      <c r="A168" s="123" t="s">
        <v>82</v>
      </c>
      <c r="B168" s="122">
        <v>0</v>
      </c>
      <c r="C168" s="10"/>
      <c r="D168" s="120" t="str">
        <f t="shared" si="2"/>
        <v/>
      </c>
    </row>
    <row r="169" spans="1:4" ht="13.5">
      <c r="A169" s="121" t="s">
        <v>83</v>
      </c>
      <c r="B169" s="122">
        <v>0</v>
      </c>
      <c r="C169" s="10"/>
      <c r="D169" s="120" t="str">
        <f t="shared" si="2"/>
        <v/>
      </c>
    </row>
    <row r="170" spans="1:4" ht="13.5">
      <c r="A170" s="124" t="s">
        <v>172</v>
      </c>
      <c r="B170" s="122">
        <v>11</v>
      </c>
      <c r="C170" s="10">
        <v>14</v>
      </c>
      <c r="D170" s="120">
        <f t="shared" si="2"/>
        <v>127.3</v>
      </c>
    </row>
    <row r="171" spans="1:4" ht="13.5">
      <c r="A171" s="121" t="s">
        <v>173</v>
      </c>
      <c r="B171" s="122">
        <v>0</v>
      </c>
      <c r="C171" s="10"/>
      <c r="D171" s="120" t="str">
        <f t="shared" si="2"/>
        <v/>
      </c>
    </row>
    <row r="172" spans="1:4" ht="13.5">
      <c r="A172" s="123" t="s">
        <v>174</v>
      </c>
      <c r="B172" s="119">
        <v>5</v>
      </c>
      <c r="C172" s="119">
        <f>SUM(C173:C178)</f>
        <v>2</v>
      </c>
      <c r="D172" s="120">
        <f t="shared" si="2"/>
        <v>40</v>
      </c>
    </row>
    <row r="173" spans="1:4" ht="13.5">
      <c r="A173" s="123" t="s">
        <v>81</v>
      </c>
      <c r="B173" s="122">
        <v>5</v>
      </c>
      <c r="C173" s="10">
        <v>2</v>
      </c>
      <c r="D173" s="120">
        <f t="shared" si="2"/>
        <v>40</v>
      </c>
    </row>
    <row r="174" spans="1:4" ht="13.5">
      <c r="A174" s="123" t="s">
        <v>82</v>
      </c>
      <c r="B174" s="122">
        <v>0</v>
      </c>
      <c r="C174" s="10"/>
      <c r="D174" s="120" t="str">
        <f t="shared" si="2"/>
        <v/>
      </c>
    </row>
    <row r="175" spans="1:4" s="27" customFormat="1">
      <c r="A175" s="118" t="s">
        <v>83</v>
      </c>
      <c r="B175" s="122">
        <v>0</v>
      </c>
      <c r="C175" s="10"/>
      <c r="D175" s="120" t="str">
        <f t="shared" si="2"/>
        <v/>
      </c>
    </row>
    <row r="176" spans="1:4" ht="13.5">
      <c r="A176" s="121" t="s">
        <v>95</v>
      </c>
      <c r="B176" s="122">
        <v>0</v>
      </c>
      <c r="C176" s="10"/>
      <c r="D176" s="120" t="str">
        <f t="shared" si="2"/>
        <v/>
      </c>
    </row>
    <row r="177" spans="1:4" ht="13.5">
      <c r="A177" s="121" t="s">
        <v>90</v>
      </c>
      <c r="B177" s="122">
        <v>0</v>
      </c>
      <c r="C177" s="10"/>
      <c r="D177" s="120" t="str">
        <f t="shared" si="2"/>
        <v/>
      </c>
    </row>
    <row r="178" spans="1:4" ht="13.5">
      <c r="A178" s="121" t="s">
        <v>175</v>
      </c>
      <c r="B178" s="122">
        <v>0</v>
      </c>
      <c r="C178" s="10"/>
      <c r="D178" s="120" t="str">
        <f t="shared" si="2"/>
        <v/>
      </c>
    </row>
    <row r="179" spans="1:4" ht="13.5">
      <c r="A179" s="123" t="s">
        <v>176</v>
      </c>
      <c r="B179" s="119">
        <v>765</v>
      </c>
      <c r="C179" s="119">
        <f>SUM(C180:C185)</f>
        <v>785</v>
      </c>
      <c r="D179" s="120">
        <f t="shared" si="2"/>
        <v>102.6</v>
      </c>
    </row>
    <row r="180" spans="1:4" ht="13.5">
      <c r="A180" s="123" t="s">
        <v>81</v>
      </c>
      <c r="B180" s="122">
        <v>163</v>
      </c>
      <c r="C180" s="10">
        <v>208</v>
      </c>
      <c r="D180" s="120">
        <f t="shared" si="2"/>
        <v>127.6</v>
      </c>
    </row>
    <row r="181" spans="1:4" ht="13.5">
      <c r="A181" s="123" t="s">
        <v>82</v>
      </c>
      <c r="B181" s="122">
        <v>0</v>
      </c>
      <c r="C181" s="10"/>
      <c r="D181" s="120" t="str">
        <f t="shared" si="2"/>
        <v/>
      </c>
    </row>
    <row r="182" spans="1:4" ht="13.5">
      <c r="A182" s="121" t="s">
        <v>83</v>
      </c>
      <c r="B182" s="122">
        <v>0</v>
      </c>
      <c r="C182" s="10"/>
      <c r="D182" s="120" t="str">
        <f t="shared" si="2"/>
        <v/>
      </c>
    </row>
    <row r="183" spans="1:4" ht="13.5">
      <c r="A183" s="127" t="s">
        <v>1497</v>
      </c>
      <c r="B183" s="10"/>
      <c r="C183" s="10"/>
      <c r="D183" s="120" t="str">
        <f t="shared" si="2"/>
        <v/>
      </c>
    </row>
    <row r="184" spans="1:4" ht="13.5">
      <c r="A184" s="123" t="s">
        <v>90</v>
      </c>
      <c r="B184" s="122">
        <v>60</v>
      </c>
      <c r="C184" s="10"/>
      <c r="D184" s="120">
        <f t="shared" si="2"/>
        <v>0</v>
      </c>
    </row>
    <row r="185" spans="1:4" ht="13.5">
      <c r="A185" s="123" t="s">
        <v>177</v>
      </c>
      <c r="B185" s="122">
        <v>542</v>
      </c>
      <c r="C185" s="10">
        <v>577</v>
      </c>
      <c r="D185" s="120">
        <f t="shared" si="2"/>
        <v>106.5</v>
      </c>
    </row>
    <row r="186" spans="1:4" ht="13.5">
      <c r="A186" s="123" t="s">
        <v>178</v>
      </c>
      <c r="B186" s="8">
        <v>1346</v>
      </c>
      <c r="C186" s="8">
        <f>SUM(C187:C192)</f>
        <v>2767</v>
      </c>
      <c r="D186" s="120">
        <f t="shared" si="2"/>
        <v>205.6</v>
      </c>
    </row>
    <row r="187" spans="1:4" ht="13.5">
      <c r="A187" s="123" t="s">
        <v>81</v>
      </c>
      <c r="B187" s="122">
        <v>1225</v>
      </c>
      <c r="C187" s="10">
        <v>2671</v>
      </c>
      <c r="D187" s="120">
        <f t="shared" si="2"/>
        <v>218</v>
      </c>
    </row>
    <row r="188" spans="1:4" ht="13.5">
      <c r="A188" s="121" t="s">
        <v>82</v>
      </c>
      <c r="B188" s="122">
        <v>32</v>
      </c>
      <c r="C188" s="10">
        <v>50</v>
      </c>
      <c r="D188" s="120">
        <f t="shared" si="2"/>
        <v>156.30000000000001</v>
      </c>
    </row>
    <row r="189" spans="1:4" ht="13.5">
      <c r="A189" s="121" t="s">
        <v>83</v>
      </c>
      <c r="B189" s="122">
        <v>0</v>
      </c>
      <c r="C189" s="10"/>
      <c r="D189" s="120" t="str">
        <f t="shared" si="2"/>
        <v/>
      </c>
    </row>
    <row r="190" spans="1:4" ht="13.5">
      <c r="A190" s="121" t="s">
        <v>179</v>
      </c>
      <c r="B190" s="122">
        <v>15</v>
      </c>
      <c r="C190" s="10"/>
      <c r="D190" s="120">
        <f t="shared" si="2"/>
        <v>0</v>
      </c>
    </row>
    <row r="191" spans="1:4" ht="13.5">
      <c r="A191" s="123" t="s">
        <v>90</v>
      </c>
      <c r="B191" s="122">
        <v>44</v>
      </c>
      <c r="C191" s="10">
        <v>46</v>
      </c>
      <c r="D191" s="120">
        <f t="shared" si="2"/>
        <v>104.5</v>
      </c>
    </row>
    <row r="192" spans="1:4" ht="13.5">
      <c r="A192" s="123" t="s">
        <v>180</v>
      </c>
      <c r="B192" s="122">
        <v>30</v>
      </c>
      <c r="C192" s="10"/>
      <c r="D192" s="120">
        <f t="shared" si="2"/>
        <v>0</v>
      </c>
    </row>
    <row r="193" spans="1:4" ht="13.5">
      <c r="A193" s="123" t="s">
        <v>181</v>
      </c>
      <c r="B193" s="92">
        <v>227</v>
      </c>
      <c r="C193" s="92">
        <f>SUM(C194:C199)</f>
        <v>308</v>
      </c>
      <c r="D193" s="120">
        <f t="shared" si="2"/>
        <v>135.69999999999999</v>
      </c>
    </row>
    <row r="194" spans="1:4" ht="13.5">
      <c r="A194" s="121" t="s">
        <v>81</v>
      </c>
      <c r="B194" s="122">
        <v>209</v>
      </c>
      <c r="C194" s="10">
        <v>308</v>
      </c>
      <c r="D194" s="120">
        <f t="shared" si="2"/>
        <v>147.4</v>
      </c>
    </row>
    <row r="195" spans="1:4" ht="13.5">
      <c r="A195" s="121" t="s">
        <v>82</v>
      </c>
      <c r="B195" s="122">
        <v>0</v>
      </c>
      <c r="C195" s="10"/>
      <c r="D195" s="120" t="str">
        <f t="shared" si="2"/>
        <v/>
      </c>
    </row>
    <row r="196" spans="1:4" ht="13.5">
      <c r="A196" s="121" t="s">
        <v>83</v>
      </c>
      <c r="B196" s="122">
        <v>0</v>
      </c>
      <c r="C196" s="10"/>
      <c r="D196" s="120" t="str">
        <f t="shared" si="2"/>
        <v/>
      </c>
    </row>
    <row r="197" spans="1:4" ht="13.5">
      <c r="A197" s="127" t="s">
        <v>1498</v>
      </c>
      <c r="B197" s="129">
        <v>0</v>
      </c>
      <c r="C197" s="10"/>
      <c r="D197" s="120" t="str">
        <f t="shared" ref="D197:D260" si="3">IF(B197=0,"",ROUND(C197/B197*100,1))</f>
        <v/>
      </c>
    </row>
    <row r="198" spans="1:4" ht="13.5">
      <c r="A198" s="130" t="s">
        <v>1499</v>
      </c>
      <c r="B198" s="122">
        <v>18</v>
      </c>
      <c r="C198" s="10"/>
      <c r="D198" s="120">
        <f t="shared" si="3"/>
        <v>0</v>
      </c>
    </row>
    <row r="199" spans="1:4" ht="13.5">
      <c r="A199" s="131" t="s">
        <v>1500</v>
      </c>
      <c r="B199" s="122">
        <v>0</v>
      </c>
      <c r="C199" s="10"/>
      <c r="D199" s="120" t="str">
        <f t="shared" si="3"/>
        <v/>
      </c>
    </row>
    <row r="200" spans="1:4" ht="13.5">
      <c r="A200" s="123" t="s">
        <v>182</v>
      </c>
      <c r="B200" s="92">
        <v>273</v>
      </c>
      <c r="C200" s="92">
        <f>SUM(C201:C205)</f>
        <v>205</v>
      </c>
      <c r="D200" s="120">
        <f t="shared" si="3"/>
        <v>75.099999999999994</v>
      </c>
    </row>
    <row r="201" spans="1:4" ht="13.5">
      <c r="A201" s="118" t="s">
        <v>81</v>
      </c>
      <c r="B201" s="122">
        <v>237</v>
      </c>
      <c r="C201" s="10">
        <v>170</v>
      </c>
      <c r="D201" s="120">
        <f t="shared" si="3"/>
        <v>71.7</v>
      </c>
    </row>
    <row r="202" spans="1:4" ht="13.5">
      <c r="A202" s="121" t="s">
        <v>82</v>
      </c>
      <c r="B202" s="122">
        <v>7</v>
      </c>
      <c r="C202" s="10">
        <v>35</v>
      </c>
      <c r="D202" s="120">
        <f t="shared" si="3"/>
        <v>500</v>
      </c>
    </row>
    <row r="203" spans="1:4" ht="13.5">
      <c r="A203" s="121" t="s">
        <v>83</v>
      </c>
      <c r="B203" s="122">
        <v>0</v>
      </c>
      <c r="C203" s="10"/>
      <c r="D203" s="120" t="str">
        <f t="shared" si="3"/>
        <v/>
      </c>
    </row>
    <row r="204" spans="1:4" ht="13.5">
      <c r="A204" s="121" t="s">
        <v>90</v>
      </c>
      <c r="B204" s="122">
        <v>2</v>
      </c>
      <c r="C204" s="10"/>
      <c r="D204" s="120">
        <f t="shared" si="3"/>
        <v>0</v>
      </c>
    </row>
    <row r="205" spans="1:4" ht="13.5">
      <c r="A205" s="123" t="s">
        <v>183</v>
      </c>
      <c r="B205" s="122">
        <v>27</v>
      </c>
      <c r="C205" s="10"/>
      <c r="D205" s="120">
        <f t="shared" si="3"/>
        <v>0</v>
      </c>
    </row>
    <row r="206" spans="1:4" ht="13.5">
      <c r="A206" s="123" t="s">
        <v>184</v>
      </c>
      <c r="B206" s="119">
        <v>102</v>
      </c>
      <c r="C206" s="119">
        <f>SUM(C207:C213)</f>
        <v>107</v>
      </c>
      <c r="D206" s="120">
        <f t="shared" si="3"/>
        <v>104.9</v>
      </c>
    </row>
    <row r="207" spans="1:4" ht="13.5">
      <c r="A207" s="123" t="s">
        <v>81</v>
      </c>
      <c r="B207" s="129">
        <v>76</v>
      </c>
      <c r="C207" s="10">
        <v>78</v>
      </c>
      <c r="D207" s="120">
        <f t="shared" si="3"/>
        <v>102.6</v>
      </c>
    </row>
    <row r="208" spans="1:4" ht="13.5">
      <c r="A208" s="121" t="s">
        <v>82</v>
      </c>
      <c r="B208" s="129">
        <v>0</v>
      </c>
      <c r="C208" s="10"/>
      <c r="D208" s="120" t="str">
        <f t="shared" si="3"/>
        <v/>
      </c>
    </row>
    <row r="209" spans="1:4" ht="13.5">
      <c r="A209" s="121" t="s">
        <v>83</v>
      </c>
      <c r="B209" s="129">
        <v>0</v>
      </c>
      <c r="C209" s="10"/>
      <c r="D209" s="120" t="str">
        <f t="shared" si="3"/>
        <v/>
      </c>
    </row>
    <row r="210" spans="1:4" ht="13.5">
      <c r="A210" s="127" t="s">
        <v>1501</v>
      </c>
      <c r="B210" s="129">
        <v>0</v>
      </c>
      <c r="C210" s="10">
        <v>22</v>
      </c>
      <c r="D210" s="120" t="str">
        <f t="shared" si="3"/>
        <v/>
      </c>
    </row>
    <row r="211" spans="1:4" ht="13.5">
      <c r="A211" s="127" t="s">
        <v>1502</v>
      </c>
      <c r="B211" s="129">
        <v>0</v>
      </c>
      <c r="C211" s="10"/>
      <c r="D211" s="120" t="str">
        <f t="shared" si="3"/>
        <v/>
      </c>
    </row>
    <row r="212" spans="1:4" ht="13.5">
      <c r="A212" s="121" t="s">
        <v>90</v>
      </c>
      <c r="B212" s="129">
        <v>0</v>
      </c>
      <c r="C212" s="10"/>
      <c r="D212" s="120" t="str">
        <f t="shared" si="3"/>
        <v/>
      </c>
    </row>
    <row r="213" spans="1:4" ht="13.5">
      <c r="A213" s="123" t="s">
        <v>185</v>
      </c>
      <c r="B213" s="129">
        <v>26</v>
      </c>
      <c r="C213" s="10">
        <v>7</v>
      </c>
      <c r="D213" s="120">
        <f t="shared" si="3"/>
        <v>26.9</v>
      </c>
    </row>
    <row r="214" spans="1:4" ht="13.5">
      <c r="A214" s="123" t="s">
        <v>186</v>
      </c>
      <c r="B214" s="119">
        <v>0</v>
      </c>
      <c r="C214" s="119">
        <f>SUM(C215:C219)</f>
        <v>0</v>
      </c>
      <c r="D214" s="120" t="str">
        <f t="shared" si="3"/>
        <v/>
      </c>
    </row>
    <row r="215" spans="1:4" ht="13.5">
      <c r="A215" s="123" t="s">
        <v>81</v>
      </c>
      <c r="B215" s="122">
        <v>0</v>
      </c>
      <c r="C215" s="10"/>
      <c r="D215" s="120" t="str">
        <f t="shared" si="3"/>
        <v/>
      </c>
    </row>
    <row r="216" spans="1:4" ht="13.5">
      <c r="A216" s="118" t="s">
        <v>82</v>
      </c>
      <c r="B216" s="122">
        <v>0</v>
      </c>
      <c r="C216" s="10"/>
      <c r="D216" s="120" t="str">
        <f t="shared" si="3"/>
        <v/>
      </c>
    </row>
    <row r="217" spans="1:4" ht="13.5">
      <c r="A217" s="121" t="s">
        <v>83</v>
      </c>
      <c r="B217" s="122">
        <v>0</v>
      </c>
      <c r="C217" s="10"/>
      <c r="D217" s="120" t="str">
        <f t="shared" si="3"/>
        <v/>
      </c>
    </row>
    <row r="218" spans="1:4" ht="13.5">
      <c r="A218" s="121" t="s">
        <v>90</v>
      </c>
      <c r="B218" s="122">
        <v>0</v>
      </c>
      <c r="C218" s="10"/>
      <c r="D218" s="120" t="str">
        <f t="shared" si="3"/>
        <v/>
      </c>
    </row>
    <row r="219" spans="1:4" ht="13.5">
      <c r="A219" s="121" t="s">
        <v>187</v>
      </c>
      <c r="B219" s="122">
        <v>0</v>
      </c>
      <c r="C219" s="10"/>
      <c r="D219" s="120" t="str">
        <f t="shared" si="3"/>
        <v/>
      </c>
    </row>
    <row r="220" spans="1:4" ht="13.5">
      <c r="A220" s="123" t="s">
        <v>188</v>
      </c>
      <c r="B220" s="119">
        <v>373</v>
      </c>
      <c r="C220" s="119">
        <f>SUM(C221:C225)</f>
        <v>319</v>
      </c>
      <c r="D220" s="120">
        <f t="shared" si="3"/>
        <v>85.5</v>
      </c>
    </row>
    <row r="221" spans="1:4" ht="13.5">
      <c r="A221" s="123" t="s">
        <v>81</v>
      </c>
      <c r="B221" s="122">
        <v>300</v>
      </c>
      <c r="C221" s="10">
        <v>286</v>
      </c>
      <c r="D221" s="120">
        <f t="shared" si="3"/>
        <v>95.3</v>
      </c>
    </row>
    <row r="222" spans="1:4" ht="13.5">
      <c r="A222" s="123" t="s">
        <v>82</v>
      </c>
      <c r="B222" s="122">
        <v>0</v>
      </c>
      <c r="C222" s="10"/>
      <c r="D222" s="120" t="str">
        <f t="shared" si="3"/>
        <v/>
      </c>
    </row>
    <row r="223" spans="1:4" ht="13.5">
      <c r="A223" s="121" t="s">
        <v>83</v>
      </c>
      <c r="B223" s="122">
        <v>0</v>
      </c>
      <c r="C223" s="10"/>
      <c r="D223" s="120" t="str">
        <f t="shared" si="3"/>
        <v/>
      </c>
    </row>
    <row r="224" spans="1:4" ht="13.5">
      <c r="A224" s="121" t="s">
        <v>90</v>
      </c>
      <c r="B224" s="122">
        <v>48</v>
      </c>
      <c r="C224" s="10">
        <v>33</v>
      </c>
      <c r="D224" s="120">
        <f t="shared" si="3"/>
        <v>68.8</v>
      </c>
    </row>
    <row r="225" spans="1:4" ht="13.5">
      <c r="A225" s="121" t="s">
        <v>189</v>
      </c>
      <c r="B225" s="122">
        <v>25</v>
      </c>
      <c r="C225" s="10"/>
      <c r="D225" s="120">
        <f t="shared" si="3"/>
        <v>0</v>
      </c>
    </row>
    <row r="226" spans="1:4" ht="13.5">
      <c r="A226" s="127" t="s">
        <v>1503</v>
      </c>
      <c r="B226" s="119">
        <v>0</v>
      </c>
      <c r="C226" s="119">
        <f>SUM(C227:C231)</f>
        <v>0</v>
      </c>
      <c r="D226" s="120" t="str">
        <f t="shared" si="3"/>
        <v/>
      </c>
    </row>
    <row r="227" spans="1:4" ht="13.5">
      <c r="A227" s="127" t="s">
        <v>1486</v>
      </c>
      <c r="B227" s="10"/>
      <c r="C227" s="10"/>
      <c r="D227" s="120" t="str">
        <f t="shared" si="3"/>
        <v/>
      </c>
    </row>
    <row r="228" spans="1:4" ht="13.5">
      <c r="A228" s="127" t="s">
        <v>1504</v>
      </c>
      <c r="B228" s="10"/>
      <c r="C228" s="10"/>
      <c r="D228" s="120" t="str">
        <f t="shared" si="3"/>
        <v/>
      </c>
    </row>
    <row r="229" spans="1:4" ht="13.5">
      <c r="A229" s="127" t="s">
        <v>1505</v>
      </c>
      <c r="B229" s="10"/>
      <c r="C229" s="10"/>
      <c r="D229" s="120" t="str">
        <f t="shared" si="3"/>
        <v/>
      </c>
    </row>
    <row r="230" spans="1:4" ht="13.5">
      <c r="A230" s="127" t="s">
        <v>1499</v>
      </c>
      <c r="B230" s="10"/>
      <c r="C230" s="10"/>
      <c r="D230" s="120" t="str">
        <f t="shared" si="3"/>
        <v/>
      </c>
    </row>
    <row r="231" spans="1:4" ht="13.5">
      <c r="A231" s="127" t="s">
        <v>1506</v>
      </c>
      <c r="B231" s="10"/>
      <c r="C231" s="10"/>
      <c r="D231" s="120" t="str">
        <f t="shared" si="3"/>
        <v/>
      </c>
    </row>
    <row r="232" spans="1:4" ht="13.5">
      <c r="A232" s="127" t="s">
        <v>1507</v>
      </c>
      <c r="B232" s="119">
        <v>2155</v>
      </c>
      <c r="C232" s="119">
        <f>SUM(C233:C248)</f>
        <v>2266</v>
      </c>
      <c r="D232" s="120">
        <f t="shared" si="3"/>
        <v>105.2</v>
      </c>
    </row>
    <row r="233" spans="1:4" ht="13.5">
      <c r="A233" s="127" t="s">
        <v>1486</v>
      </c>
      <c r="B233" s="129">
        <v>1685</v>
      </c>
      <c r="C233" s="10">
        <v>1786</v>
      </c>
      <c r="D233" s="120">
        <f t="shared" si="3"/>
        <v>106</v>
      </c>
    </row>
    <row r="234" spans="1:4" ht="13.5">
      <c r="A234" s="127" t="s">
        <v>1504</v>
      </c>
      <c r="B234" s="129">
        <v>46</v>
      </c>
      <c r="C234" s="10">
        <v>141</v>
      </c>
      <c r="D234" s="120">
        <f t="shared" si="3"/>
        <v>306.5</v>
      </c>
    </row>
    <row r="235" spans="1:4" ht="13.5">
      <c r="A235" s="127" t="s">
        <v>1505</v>
      </c>
      <c r="B235" s="129">
        <v>0</v>
      </c>
      <c r="C235" s="10"/>
      <c r="D235" s="120" t="str">
        <f t="shared" si="3"/>
        <v/>
      </c>
    </row>
    <row r="236" spans="1:4" ht="13.5">
      <c r="A236" s="127" t="s">
        <v>1508</v>
      </c>
      <c r="B236" s="129">
        <v>5</v>
      </c>
      <c r="C236" s="10"/>
      <c r="D236" s="120">
        <f t="shared" si="3"/>
        <v>0</v>
      </c>
    </row>
    <row r="237" spans="1:4" ht="13.5">
      <c r="A237" s="127" t="s">
        <v>1509</v>
      </c>
      <c r="B237" s="129">
        <v>50</v>
      </c>
      <c r="C237" s="10">
        <v>146</v>
      </c>
      <c r="D237" s="120">
        <f t="shared" si="3"/>
        <v>292</v>
      </c>
    </row>
    <row r="238" spans="1:4" ht="13.5">
      <c r="A238" s="127" t="s">
        <v>1510</v>
      </c>
      <c r="B238" s="129">
        <v>0</v>
      </c>
      <c r="C238" s="10"/>
      <c r="D238" s="120" t="str">
        <f t="shared" si="3"/>
        <v/>
      </c>
    </row>
    <row r="239" spans="1:4" ht="13.5">
      <c r="A239" s="127" t="s">
        <v>1511</v>
      </c>
      <c r="B239" s="129">
        <v>0</v>
      </c>
      <c r="C239" s="10"/>
      <c r="D239" s="120" t="str">
        <f t="shared" si="3"/>
        <v/>
      </c>
    </row>
    <row r="240" spans="1:4" ht="13.5">
      <c r="A240" s="127" t="s">
        <v>1512</v>
      </c>
      <c r="B240" s="129">
        <v>0</v>
      </c>
      <c r="C240" s="10"/>
      <c r="D240" s="120" t="str">
        <f t="shared" si="3"/>
        <v/>
      </c>
    </row>
    <row r="241" spans="1:4" ht="13.5">
      <c r="A241" s="127" t="s">
        <v>1513</v>
      </c>
      <c r="B241" s="129">
        <v>0</v>
      </c>
      <c r="C241" s="10"/>
      <c r="D241" s="120" t="str">
        <f t="shared" si="3"/>
        <v/>
      </c>
    </row>
    <row r="242" spans="1:4" ht="13.5">
      <c r="A242" s="127" t="s">
        <v>1514</v>
      </c>
      <c r="B242" s="129">
        <v>0</v>
      </c>
      <c r="C242" s="10"/>
      <c r="D242" s="120" t="str">
        <f t="shared" si="3"/>
        <v/>
      </c>
    </row>
    <row r="243" spans="1:4" ht="13.5">
      <c r="A243" s="127" t="s">
        <v>1515</v>
      </c>
      <c r="B243" s="129">
        <v>0</v>
      </c>
      <c r="C243" s="10"/>
      <c r="D243" s="120" t="str">
        <f t="shared" si="3"/>
        <v/>
      </c>
    </row>
    <row r="244" spans="1:4" ht="13.5">
      <c r="A244" s="127" t="s">
        <v>1516</v>
      </c>
      <c r="B244" s="129">
        <v>0</v>
      </c>
      <c r="C244" s="10"/>
      <c r="D244" s="120" t="str">
        <f t="shared" si="3"/>
        <v/>
      </c>
    </row>
    <row r="245" spans="1:4" ht="13.5">
      <c r="A245" s="127" t="s">
        <v>1517</v>
      </c>
      <c r="B245" s="129">
        <v>0</v>
      </c>
      <c r="C245" s="10"/>
      <c r="D245" s="120" t="str">
        <f t="shared" si="3"/>
        <v/>
      </c>
    </row>
    <row r="246" spans="1:4" ht="13.5">
      <c r="A246" s="127" t="s">
        <v>1518</v>
      </c>
      <c r="B246" s="129">
        <v>0</v>
      </c>
      <c r="C246" s="10"/>
      <c r="D246" s="120" t="str">
        <f t="shared" si="3"/>
        <v/>
      </c>
    </row>
    <row r="247" spans="1:4" ht="13.5">
      <c r="A247" s="127" t="s">
        <v>1499</v>
      </c>
      <c r="B247" s="129">
        <v>343</v>
      </c>
      <c r="C247" s="10">
        <v>148</v>
      </c>
      <c r="D247" s="120">
        <f t="shared" si="3"/>
        <v>43.1</v>
      </c>
    </row>
    <row r="248" spans="1:4" ht="13.5">
      <c r="A248" s="127" t="s">
        <v>1519</v>
      </c>
      <c r="B248" s="129">
        <v>26</v>
      </c>
      <c r="C248" s="10">
        <v>45</v>
      </c>
      <c r="D248" s="120">
        <f t="shared" si="3"/>
        <v>173.1</v>
      </c>
    </row>
    <row r="249" spans="1:4" ht="13.5">
      <c r="A249" s="123" t="s">
        <v>190</v>
      </c>
      <c r="B249" s="119">
        <v>194</v>
      </c>
      <c r="C249" s="119">
        <f>SUM(C250:C251)</f>
        <v>823</v>
      </c>
      <c r="D249" s="120">
        <f t="shared" si="3"/>
        <v>424.2</v>
      </c>
    </row>
    <row r="250" spans="1:4" ht="13.5">
      <c r="A250" s="123" t="s">
        <v>191</v>
      </c>
      <c r="B250" s="122">
        <v>0</v>
      </c>
      <c r="C250" s="10"/>
      <c r="D250" s="120" t="str">
        <f t="shared" si="3"/>
        <v/>
      </c>
    </row>
    <row r="251" spans="1:4" ht="13.5">
      <c r="A251" s="123" t="s">
        <v>1520</v>
      </c>
      <c r="B251" s="122">
        <v>194</v>
      </c>
      <c r="C251" s="10">
        <v>823</v>
      </c>
      <c r="D251" s="120">
        <f t="shared" si="3"/>
        <v>424.2</v>
      </c>
    </row>
    <row r="252" spans="1:4" ht="13.5">
      <c r="A252" s="118" t="s">
        <v>192</v>
      </c>
      <c r="B252" s="119">
        <v>0</v>
      </c>
      <c r="C252" s="119">
        <f>SUM(C253:C254)</f>
        <v>0</v>
      </c>
      <c r="D252" s="120" t="str">
        <f t="shared" si="3"/>
        <v/>
      </c>
    </row>
    <row r="253" spans="1:4" ht="13.5">
      <c r="A253" s="121" t="s">
        <v>193</v>
      </c>
      <c r="B253" s="122">
        <v>0</v>
      </c>
      <c r="C253" s="10"/>
      <c r="D253" s="120" t="str">
        <f t="shared" si="3"/>
        <v/>
      </c>
    </row>
    <row r="254" spans="1:4" ht="13.5">
      <c r="A254" s="121" t="s">
        <v>194</v>
      </c>
      <c r="B254" s="122">
        <v>0</v>
      </c>
      <c r="C254" s="10"/>
      <c r="D254" s="120" t="str">
        <f t="shared" si="3"/>
        <v/>
      </c>
    </row>
    <row r="255" spans="1:4" ht="13.5">
      <c r="A255" s="118" t="s">
        <v>195</v>
      </c>
      <c r="B255" s="119">
        <v>368</v>
      </c>
      <c r="C255" s="119">
        <f>SUM(C256,C266,)</f>
        <v>383</v>
      </c>
      <c r="D255" s="120">
        <f t="shared" si="3"/>
        <v>104.1</v>
      </c>
    </row>
    <row r="256" spans="1:4" ht="13.5">
      <c r="A256" s="123" t="s">
        <v>196</v>
      </c>
      <c r="B256" s="119">
        <v>368</v>
      </c>
      <c r="C256" s="119">
        <f>SUM(C257:C265)</f>
        <v>383</v>
      </c>
      <c r="D256" s="120">
        <f t="shared" si="3"/>
        <v>104.1</v>
      </c>
    </row>
    <row r="257" spans="1:4" ht="13.5">
      <c r="A257" s="123" t="s">
        <v>197</v>
      </c>
      <c r="B257" s="122">
        <v>0</v>
      </c>
      <c r="C257" s="10"/>
      <c r="D257" s="120" t="str">
        <f t="shared" si="3"/>
        <v/>
      </c>
    </row>
    <row r="258" spans="1:4" ht="13.5">
      <c r="A258" s="121" t="s">
        <v>198</v>
      </c>
      <c r="B258" s="122">
        <v>0</v>
      </c>
      <c r="C258" s="10"/>
      <c r="D258" s="120" t="str">
        <f t="shared" si="3"/>
        <v/>
      </c>
    </row>
    <row r="259" spans="1:4" ht="13.5">
      <c r="A259" s="121" t="s">
        <v>199</v>
      </c>
      <c r="B259" s="122">
        <v>0</v>
      </c>
      <c r="C259" s="10">
        <v>8</v>
      </c>
      <c r="D259" s="120" t="str">
        <f t="shared" si="3"/>
        <v/>
      </c>
    </row>
    <row r="260" spans="1:4" ht="13.5">
      <c r="A260" s="121" t="s">
        <v>200</v>
      </c>
      <c r="B260" s="122">
        <v>0</v>
      </c>
      <c r="C260" s="10"/>
      <c r="D260" s="120" t="str">
        <f t="shared" si="3"/>
        <v/>
      </c>
    </row>
    <row r="261" spans="1:4" ht="13.5">
      <c r="A261" s="123" t="s">
        <v>201</v>
      </c>
      <c r="B261" s="122">
        <v>0</v>
      </c>
      <c r="C261" s="10"/>
      <c r="D261" s="120" t="str">
        <f t="shared" ref="D261:D324" si="4">IF(B261=0,"",ROUND(C261/B261*100,1))</f>
        <v/>
      </c>
    </row>
    <row r="262" spans="1:4" ht="13.5">
      <c r="A262" s="123" t="s">
        <v>202</v>
      </c>
      <c r="B262" s="122">
        <v>0</v>
      </c>
      <c r="C262" s="10"/>
      <c r="D262" s="120" t="str">
        <f t="shared" si="4"/>
        <v/>
      </c>
    </row>
    <row r="263" spans="1:4" ht="13.5">
      <c r="A263" s="123" t="s">
        <v>203</v>
      </c>
      <c r="B263" s="122">
        <v>130</v>
      </c>
      <c r="C263" s="10">
        <v>95</v>
      </c>
      <c r="D263" s="120">
        <f t="shared" si="4"/>
        <v>73.099999999999994</v>
      </c>
    </row>
    <row r="264" spans="1:4" ht="13.5">
      <c r="A264" s="123" t="s">
        <v>1521</v>
      </c>
      <c r="B264" s="122">
        <v>0</v>
      </c>
      <c r="C264" s="10"/>
      <c r="D264" s="120" t="str">
        <f t="shared" si="4"/>
        <v/>
      </c>
    </row>
    <row r="265" spans="1:4" ht="13.5">
      <c r="A265" s="123" t="s">
        <v>204</v>
      </c>
      <c r="B265" s="122">
        <v>238</v>
      </c>
      <c r="C265" s="10">
        <v>280</v>
      </c>
      <c r="D265" s="120">
        <f t="shared" si="4"/>
        <v>117.6</v>
      </c>
    </row>
    <row r="266" spans="1:4" ht="13.5">
      <c r="A266" s="123" t="s">
        <v>205</v>
      </c>
      <c r="B266" s="122">
        <v>0</v>
      </c>
      <c r="C266" s="10"/>
      <c r="D266" s="120" t="str">
        <f t="shared" si="4"/>
        <v/>
      </c>
    </row>
    <row r="267" spans="1:4" ht="13.5">
      <c r="A267" s="118" t="s">
        <v>206</v>
      </c>
      <c r="B267" s="119">
        <v>13327</v>
      </c>
      <c r="C267" s="119">
        <f>SUM(C268,C271,C280,C287,C295,C304,C320,C329,C339,C347,C353,)</f>
        <v>14381</v>
      </c>
      <c r="D267" s="120">
        <f t="shared" si="4"/>
        <v>107.9</v>
      </c>
    </row>
    <row r="268" spans="1:4" ht="13.5">
      <c r="A268" s="121" t="s">
        <v>1522</v>
      </c>
      <c r="B268" s="119">
        <v>74</v>
      </c>
      <c r="C268" s="119">
        <f>SUM(C269:C270)</f>
        <v>40</v>
      </c>
      <c r="D268" s="120">
        <f t="shared" si="4"/>
        <v>54.1</v>
      </c>
    </row>
    <row r="269" spans="1:4" ht="13.5">
      <c r="A269" s="121" t="s">
        <v>1523</v>
      </c>
      <c r="B269" s="122">
        <v>74</v>
      </c>
      <c r="C269" s="10">
        <v>40</v>
      </c>
      <c r="D269" s="120">
        <f t="shared" si="4"/>
        <v>54.1</v>
      </c>
    </row>
    <row r="270" spans="1:4" ht="13.5">
      <c r="A270" s="123" t="s">
        <v>1524</v>
      </c>
      <c r="B270" s="122">
        <v>0</v>
      </c>
      <c r="C270" s="10"/>
      <c r="D270" s="120" t="str">
        <f t="shared" si="4"/>
        <v/>
      </c>
    </row>
    <row r="271" spans="1:4" ht="13.5">
      <c r="A271" s="123" t="s">
        <v>207</v>
      </c>
      <c r="B271" s="119">
        <v>8880</v>
      </c>
      <c r="C271" s="119">
        <f>SUM(C272:C279)</f>
        <v>8375</v>
      </c>
      <c r="D271" s="120">
        <f t="shared" si="4"/>
        <v>94.3</v>
      </c>
    </row>
    <row r="272" spans="1:4" ht="13.5">
      <c r="A272" s="123" t="s">
        <v>1486</v>
      </c>
      <c r="B272" s="122">
        <v>4638</v>
      </c>
      <c r="C272" s="10">
        <v>5649</v>
      </c>
      <c r="D272" s="120">
        <f t="shared" si="4"/>
        <v>121.8</v>
      </c>
    </row>
    <row r="273" spans="1:4" ht="13.5">
      <c r="A273" s="123" t="s">
        <v>1504</v>
      </c>
      <c r="B273" s="122">
        <v>0</v>
      </c>
      <c r="C273" s="10"/>
      <c r="D273" s="120" t="str">
        <f t="shared" si="4"/>
        <v/>
      </c>
    </row>
    <row r="274" spans="1:4" ht="13.5">
      <c r="A274" s="123" t="s">
        <v>1505</v>
      </c>
      <c r="B274" s="122">
        <v>0</v>
      </c>
      <c r="C274" s="10"/>
      <c r="D274" s="120" t="str">
        <f t="shared" si="4"/>
        <v/>
      </c>
    </row>
    <row r="275" spans="1:4" ht="13.5">
      <c r="A275" s="123" t="s">
        <v>1512</v>
      </c>
      <c r="B275" s="122">
        <v>1253</v>
      </c>
      <c r="C275" s="10">
        <v>480</v>
      </c>
      <c r="D275" s="120">
        <f t="shared" si="4"/>
        <v>38.299999999999997</v>
      </c>
    </row>
    <row r="276" spans="1:4" ht="13.5">
      <c r="A276" s="132" t="s">
        <v>1525</v>
      </c>
      <c r="B276" s="129">
        <v>1749</v>
      </c>
      <c r="C276" s="10">
        <v>94</v>
      </c>
      <c r="D276" s="120">
        <f t="shared" si="4"/>
        <v>5.4</v>
      </c>
    </row>
    <row r="277" spans="1:4" ht="13.5">
      <c r="A277" s="132" t="s">
        <v>1526</v>
      </c>
      <c r="B277" s="10"/>
      <c r="C277" s="10">
        <v>806</v>
      </c>
      <c r="D277" s="120" t="str">
        <f t="shared" si="4"/>
        <v/>
      </c>
    </row>
    <row r="278" spans="1:4" ht="13.5">
      <c r="A278" s="123" t="s">
        <v>1499</v>
      </c>
      <c r="B278" s="122">
        <v>153</v>
      </c>
      <c r="C278" s="10"/>
      <c r="D278" s="120">
        <f t="shared" si="4"/>
        <v>0</v>
      </c>
    </row>
    <row r="279" spans="1:4" ht="13.5">
      <c r="A279" s="123" t="s">
        <v>1527</v>
      </c>
      <c r="B279" s="122">
        <v>1087</v>
      </c>
      <c r="C279" s="10">
        <v>1346</v>
      </c>
      <c r="D279" s="120">
        <f t="shared" si="4"/>
        <v>123.8</v>
      </c>
    </row>
    <row r="280" spans="1:4" ht="13.5">
      <c r="A280" s="121" t="s">
        <v>208</v>
      </c>
      <c r="B280" s="119">
        <v>0</v>
      </c>
      <c r="C280" s="119">
        <f>SUM(C281:C286)</f>
        <v>0</v>
      </c>
      <c r="D280" s="120" t="str">
        <f t="shared" si="4"/>
        <v/>
      </c>
    </row>
    <row r="281" spans="1:4" ht="13.5">
      <c r="A281" s="121" t="s">
        <v>81</v>
      </c>
      <c r="B281" s="122">
        <v>0</v>
      </c>
      <c r="C281" s="10"/>
      <c r="D281" s="120" t="str">
        <f t="shared" si="4"/>
        <v/>
      </c>
    </row>
    <row r="282" spans="1:4" ht="13.5">
      <c r="A282" s="121" t="s">
        <v>82</v>
      </c>
      <c r="B282" s="122">
        <v>0</v>
      </c>
      <c r="C282" s="10"/>
      <c r="D282" s="120" t="str">
        <f t="shared" si="4"/>
        <v/>
      </c>
    </row>
    <row r="283" spans="1:4" ht="13.5">
      <c r="A283" s="123" t="s">
        <v>83</v>
      </c>
      <c r="B283" s="122">
        <v>0</v>
      </c>
      <c r="C283" s="10"/>
      <c r="D283" s="120" t="str">
        <f t="shared" si="4"/>
        <v/>
      </c>
    </row>
    <row r="284" spans="1:4" ht="13.5">
      <c r="A284" s="123" t="s">
        <v>209</v>
      </c>
      <c r="B284" s="122">
        <v>0</v>
      </c>
      <c r="C284" s="10"/>
      <c r="D284" s="120" t="str">
        <f t="shared" si="4"/>
        <v/>
      </c>
    </row>
    <row r="285" spans="1:4" ht="13.5">
      <c r="A285" s="123" t="s">
        <v>90</v>
      </c>
      <c r="B285" s="122">
        <v>0</v>
      </c>
      <c r="C285" s="10"/>
      <c r="D285" s="120" t="str">
        <f t="shared" si="4"/>
        <v/>
      </c>
    </row>
    <row r="286" spans="1:4" ht="13.5">
      <c r="A286" s="118" t="s">
        <v>210</v>
      </c>
      <c r="B286" s="122">
        <v>0</v>
      </c>
      <c r="C286" s="10"/>
      <c r="D286" s="120" t="str">
        <f t="shared" si="4"/>
        <v/>
      </c>
    </row>
    <row r="287" spans="1:4" ht="13.5">
      <c r="A287" s="124" t="s">
        <v>211</v>
      </c>
      <c r="B287" s="119">
        <v>1440</v>
      </c>
      <c r="C287" s="119">
        <f>SUM(C288:C294)</f>
        <v>3046</v>
      </c>
      <c r="D287" s="120">
        <f t="shared" si="4"/>
        <v>211.5</v>
      </c>
    </row>
    <row r="288" spans="1:4" ht="13.5">
      <c r="A288" s="121" t="s">
        <v>81</v>
      </c>
      <c r="B288" s="122">
        <v>1067</v>
      </c>
      <c r="C288" s="10">
        <v>2869</v>
      </c>
      <c r="D288" s="120">
        <f t="shared" si="4"/>
        <v>268.89999999999998</v>
      </c>
    </row>
    <row r="289" spans="1:4" ht="13.5">
      <c r="A289" s="121" t="s">
        <v>82</v>
      </c>
      <c r="B289" s="122">
        <v>0</v>
      </c>
      <c r="C289" s="10"/>
      <c r="D289" s="120" t="str">
        <f t="shared" si="4"/>
        <v/>
      </c>
    </row>
    <row r="290" spans="1:4" ht="13.5">
      <c r="A290" s="123" t="s">
        <v>83</v>
      </c>
      <c r="B290" s="122">
        <v>0</v>
      </c>
      <c r="C290" s="10"/>
      <c r="D290" s="120" t="str">
        <f t="shared" si="4"/>
        <v/>
      </c>
    </row>
    <row r="291" spans="1:4" ht="13.5">
      <c r="A291" s="123" t="s">
        <v>212</v>
      </c>
      <c r="B291" s="122">
        <v>0</v>
      </c>
      <c r="C291" s="10"/>
      <c r="D291" s="120" t="str">
        <f t="shared" si="4"/>
        <v/>
      </c>
    </row>
    <row r="292" spans="1:4" ht="13.5">
      <c r="A292" s="132" t="s">
        <v>1528</v>
      </c>
      <c r="B292" s="129">
        <v>0</v>
      </c>
      <c r="C292" s="10"/>
      <c r="D292" s="120" t="str">
        <f t="shared" si="4"/>
        <v/>
      </c>
    </row>
    <row r="293" spans="1:4" ht="13.5">
      <c r="A293" s="123" t="s">
        <v>90</v>
      </c>
      <c r="B293" s="122">
        <v>169</v>
      </c>
      <c r="C293" s="10"/>
      <c r="D293" s="120">
        <f t="shared" si="4"/>
        <v>0</v>
      </c>
    </row>
    <row r="294" spans="1:4" ht="13.5">
      <c r="A294" s="123" t="s">
        <v>213</v>
      </c>
      <c r="B294" s="122">
        <v>204</v>
      </c>
      <c r="C294" s="10">
        <v>177</v>
      </c>
      <c r="D294" s="120">
        <f t="shared" si="4"/>
        <v>86.8</v>
      </c>
    </row>
    <row r="295" spans="1:4" ht="13.5">
      <c r="A295" s="118" t="s">
        <v>214</v>
      </c>
      <c r="B295" s="119">
        <v>2164</v>
      </c>
      <c r="C295" s="119">
        <f>SUM(C296:C303)</f>
        <v>1931</v>
      </c>
      <c r="D295" s="120">
        <f t="shared" si="4"/>
        <v>89.2</v>
      </c>
    </row>
    <row r="296" spans="1:4" ht="13.5">
      <c r="A296" s="121" t="s">
        <v>81</v>
      </c>
      <c r="B296" s="122">
        <v>1598</v>
      </c>
      <c r="C296" s="10">
        <v>1577</v>
      </c>
      <c r="D296" s="120">
        <f t="shared" si="4"/>
        <v>98.7</v>
      </c>
    </row>
    <row r="297" spans="1:4" ht="13.5">
      <c r="A297" s="121" t="s">
        <v>1504</v>
      </c>
      <c r="B297" s="122">
        <v>0</v>
      </c>
      <c r="C297" s="10"/>
      <c r="D297" s="120" t="str">
        <f t="shared" si="4"/>
        <v/>
      </c>
    </row>
    <row r="298" spans="1:4" ht="13.5">
      <c r="A298" s="121" t="s">
        <v>83</v>
      </c>
      <c r="B298" s="122">
        <v>0</v>
      </c>
      <c r="C298" s="10"/>
      <c r="D298" s="120" t="str">
        <f t="shared" si="4"/>
        <v/>
      </c>
    </row>
    <row r="299" spans="1:4" ht="13.5">
      <c r="A299" s="123" t="s">
        <v>215</v>
      </c>
      <c r="B299" s="122">
        <v>0</v>
      </c>
      <c r="C299" s="10"/>
      <c r="D299" s="120" t="str">
        <f t="shared" si="4"/>
        <v/>
      </c>
    </row>
    <row r="300" spans="1:4" ht="13.5">
      <c r="A300" s="123" t="s">
        <v>216</v>
      </c>
      <c r="B300" s="122">
        <v>0</v>
      </c>
      <c r="C300" s="10"/>
      <c r="D300" s="120" t="str">
        <f t="shared" si="4"/>
        <v/>
      </c>
    </row>
    <row r="301" spans="1:4" ht="13.5">
      <c r="A301" s="123" t="s">
        <v>217</v>
      </c>
      <c r="B301" s="122">
        <v>0</v>
      </c>
      <c r="C301" s="10"/>
      <c r="D301" s="120" t="str">
        <f t="shared" si="4"/>
        <v/>
      </c>
    </row>
    <row r="302" spans="1:4" ht="13.5">
      <c r="A302" s="121" t="s">
        <v>90</v>
      </c>
      <c r="B302" s="122">
        <v>138</v>
      </c>
      <c r="C302" s="10"/>
      <c r="D302" s="120">
        <f t="shared" si="4"/>
        <v>0</v>
      </c>
    </row>
    <row r="303" spans="1:4" ht="13.5">
      <c r="A303" s="121" t="s">
        <v>218</v>
      </c>
      <c r="B303" s="122">
        <v>428</v>
      </c>
      <c r="C303" s="10">
        <v>354</v>
      </c>
      <c r="D303" s="120">
        <f t="shared" si="4"/>
        <v>82.7</v>
      </c>
    </row>
    <row r="304" spans="1:4" ht="13.5">
      <c r="A304" s="121" t="s">
        <v>219</v>
      </c>
      <c r="B304" s="119">
        <v>769</v>
      </c>
      <c r="C304" s="119">
        <f>SUM(C305:C319)</f>
        <v>697</v>
      </c>
      <c r="D304" s="120">
        <f t="shared" si="4"/>
        <v>90.6</v>
      </c>
    </row>
    <row r="305" spans="1:4" ht="13.5">
      <c r="A305" s="123" t="s">
        <v>81</v>
      </c>
      <c r="B305" s="122">
        <v>323</v>
      </c>
      <c r="C305" s="10">
        <v>372</v>
      </c>
      <c r="D305" s="120">
        <f t="shared" si="4"/>
        <v>115.2</v>
      </c>
    </row>
    <row r="306" spans="1:4" ht="13.5">
      <c r="A306" s="123" t="s">
        <v>82</v>
      </c>
      <c r="B306" s="122">
        <v>0</v>
      </c>
      <c r="C306" s="10"/>
      <c r="D306" s="120" t="str">
        <f t="shared" si="4"/>
        <v/>
      </c>
    </row>
    <row r="307" spans="1:4" ht="13.5">
      <c r="A307" s="123" t="s">
        <v>83</v>
      </c>
      <c r="B307" s="122">
        <v>0</v>
      </c>
      <c r="C307" s="10"/>
      <c r="D307" s="120" t="str">
        <f t="shared" si="4"/>
        <v/>
      </c>
    </row>
    <row r="308" spans="1:4" ht="13.5">
      <c r="A308" s="133" t="s">
        <v>220</v>
      </c>
      <c r="B308" s="122">
        <v>180</v>
      </c>
      <c r="C308" s="10">
        <v>220</v>
      </c>
      <c r="D308" s="120">
        <f t="shared" si="4"/>
        <v>122.2</v>
      </c>
    </row>
    <row r="309" spans="1:4" ht="13.5">
      <c r="A309" s="121" t="s">
        <v>221</v>
      </c>
      <c r="B309" s="122">
        <v>5</v>
      </c>
      <c r="C309" s="10"/>
      <c r="D309" s="120">
        <f t="shared" si="4"/>
        <v>0</v>
      </c>
    </row>
    <row r="310" spans="1:4" ht="13.5">
      <c r="A310" s="121" t="s">
        <v>222</v>
      </c>
      <c r="B310" s="122">
        <v>0</v>
      </c>
      <c r="C310" s="10">
        <v>9</v>
      </c>
      <c r="D310" s="120" t="str">
        <f t="shared" si="4"/>
        <v/>
      </c>
    </row>
    <row r="311" spans="1:4" ht="13.5">
      <c r="A311" s="124" t="s">
        <v>223</v>
      </c>
      <c r="B311" s="122">
        <v>25</v>
      </c>
      <c r="C311" s="10">
        <v>20</v>
      </c>
      <c r="D311" s="120">
        <f t="shared" si="4"/>
        <v>80</v>
      </c>
    </row>
    <row r="312" spans="1:4" ht="13.5">
      <c r="A312" s="132" t="s">
        <v>1529</v>
      </c>
      <c r="B312" s="122">
        <v>0</v>
      </c>
      <c r="C312" s="10"/>
      <c r="D312" s="120" t="str">
        <f t="shared" si="4"/>
        <v/>
      </c>
    </row>
    <row r="313" spans="1:4" ht="13.5">
      <c r="A313" s="123" t="s">
        <v>224</v>
      </c>
      <c r="B313" s="122">
        <v>0</v>
      </c>
      <c r="C313" s="10"/>
      <c r="D313" s="120" t="str">
        <f t="shared" si="4"/>
        <v/>
      </c>
    </row>
    <row r="314" spans="1:4" ht="13.5">
      <c r="A314" s="123" t="s">
        <v>225</v>
      </c>
      <c r="B314" s="122">
        <v>30</v>
      </c>
      <c r="C314" s="10">
        <v>10</v>
      </c>
      <c r="D314" s="120">
        <f t="shared" si="4"/>
        <v>33.299999999999997</v>
      </c>
    </row>
    <row r="315" spans="1:4" ht="13.5">
      <c r="A315" s="123" t="s">
        <v>226</v>
      </c>
      <c r="B315" s="122">
        <v>0</v>
      </c>
      <c r="C315" s="10"/>
      <c r="D315" s="120" t="str">
        <f t="shared" si="4"/>
        <v/>
      </c>
    </row>
    <row r="316" spans="1:4" ht="13.5">
      <c r="A316" s="132" t="s">
        <v>1530</v>
      </c>
      <c r="B316" s="129">
        <v>0</v>
      </c>
      <c r="C316" s="10"/>
      <c r="D316" s="120" t="str">
        <f t="shared" si="4"/>
        <v/>
      </c>
    </row>
    <row r="317" spans="1:4" ht="13.5">
      <c r="A317" s="132" t="s">
        <v>1512</v>
      </c>
      <c r="B317" s="10"/>
      <c r="C317" s="10"/>
      <c r="D317" s="120" t="str">
        <f t="shared" si="4"/>
        <v/>
      </c>
    </row>
    <row r="318" spans="1:4" ht="13.5">
      <c r="A318" s="123" t="s">
        <v>90</v>
      </c>
      <c r="B318" s="122">
        <v>69</v>
      </c>
      <c r="C318" s="10"/>
      <c r="D318" s="120">
        <f t="shared" si="4"/>
        <v>0</v>
      </c>
    </row>
    <row r="319" spans="1:4" ht="13.5">
      <c r="A319" s="121" t="s">
        <v>227</v>
      </c>
      <c r="B319" s="122">
        <v>137</v>
      </c>
      <c r="C319" s="10">
        <v>66</v>
      </c>
      <c r="D319" s="120">
        <f t="shared" si="4"/>
        <v>48.2</v>
      </c>
    </row>
    <row r="320" spans="1:4" ht="13.5">
      <c r="A320" s="124" t="s">
        <v>228</v>
      </c>
      <c r="B320" s="119">
        <v>0</v>
      </c>
      <c r="C320" s="119">
        <f>SUM(C321:C328)</f>
        <v>0</v>
      </c>
      <c r="D320" s="120" t="str">
        <f t="shared" si="4"/>
        <v/>
      </c>
    </row>
    <row r="321" spans="1:4" ht="13.5">
      <c r="A321" s="121" t="s">
        <v>81</v>
      </c>
      <c r="B321" s="122">
        <v>0</v>
      </c>
      <c r="C321" s="10"/>
      <c r="D321" s="120" t="str">
        <f t="shared" si="4"/>
        <v/>
      </c>
    </row>
    <row r="322" spans="1:4" ht="13.5">
      <c r="A322" s="123" t="s">
        <v>82</v>
      </c>
      <c r="B322" s="122">
        <v>0</v>
      </c>
      <c r="C322" s="10"/>
      <c r="D322" s="120" t="str">
        <f t="shared" si="4"/>
        <v/>
      </c>
    </row>
    <row r="323" spans="1:4" ht="13.5">
      <c r="A323" s="123" t="s">
        <v>83</v>
      </c>
      <c r="B323" s="122">
        <v>0</v>
      </c>
      <c r="C323" s="10"/>
      <c r="D323" s="120" t="str">
        <f t="shared" si="4"/>
        <v/>
      </c>
    </row>
    <row r="324" spans="1:4" ht="13.5">
      <c r="A324" s="123" t="s">
        <v>229</v>
      </c>
      <c r="B324" s="122">
        <v>0</v>
      </c>
      <c r="C324" s="10"/>
      <c r="D324" s="120" t="str">
        <f t="shared" si="4"/>
        <v/>
      </c>
    </row>
    <row r="325" spans="1:4" ht="13.5">
      <c r="A325" s="118" t="s">
        <v>230</v>
      </c>
      <c r="B325" s="122">
        <v>0</v>
      </c>
      <c r="C325" s="10"/>
      <c r="D325" s="120" t="str">
        <f t="shared" ref="D325:D388" si="5">IF(B325=0,"",ROUND(C325/B325*100,1))</f>
        <v/>
      </c>
    </row>
    <row r="326" spans="1:4" ht="13.5">
      <c r="A326" s="121" t="s">
        <v>231</v>
      </c>
      <c r="B326" s="122">
        <v>0</v>
      </c>
      <c r="C326" s="10"/>
      <c r="D326" s="120" t="str">
        <f t="shared" si="5"/>
        <v/>
      </c>
    </row>
    <row r="327" spans="1:4" ht="13.5">
      <c r="A327" s="121" t="s">
        <v>90</v>
      </c>
      <c r="B327" s="122">
        <v>0</v>
      </c>
      <c r="C327" s="10"/>
      <c r="D327" s="120" t="str">
        <f t="shared" si="5"/>
        <v/>
      </c>
    </row>
    <row r="328" spans="1:4" ht="13.5">
      <c r="A328" s="121" t="s">
        <v>232</v>
      </c>
      <c r="B328" s="122">
        <v>0</v>
      </c>
      <c r="C328" s="10"/>
      <c r="D328" s="120" t="str">
        <f t="shared" si="5"/>
        <v/>
      </c>
    </row>
    <row r="329" spans="1:4" ht="13.5">
      <c r="A329" s="123" t="s">
        <v>233</v>
      </c>
      <c r="B329" s="119">
        <v>0</v>
      </c>
      <c r="C329" s="119">
        <f>SUM(C330:C338)</f>
        <v>0</v>
      </c>
      <c r="D329" s="120" t="str">
        <f t="shared" si="5"/>
        <v/>
      </c>
    </row>
    <row r="330" spans="1:4" ht="13.5">
      <c r="A330" s="123" t="s">
        <v>81</v>
      </c>
      <c r="B330" s="122">
        <v>0</v>
      </c>
      <c r="C330" s="10"/>
      <c r="D330" s="120" t="str">
        <f t="shared" si="5"/>
        <v/>
      </c>
    </row>
    <row r="331" spans="1:4" ht="13.5">
      <c r="A331" s="123" t="s">
        <v>82</v>
      </c>
      <c r="B331" s="122">
        <v>0</v>
      </c>
      <c r="C331" s="10"/>
      <c r="D331" s="120" t="str">
        <f t="shared" si="5"/>
        <v/>
      </c>
    </row>
    <row r="332" spans="1:4" ht="13.5">
      <c r="A332" s="121" t="s">
        <v>83</v>
      </c>
      <c r="B332" s="122">
        <v>0</v>
      </c>
      <c r="C332" s="10"/>
      <c r="D332" s="120" t="str">
        <f t="shared" si="5"/>
        <v/>
      </c>
    </row>
    <row r="333" spans="1:4" ht="13.5">
      <c r="A333" s="121" t="s">
        <v>234</v>
      </c>
      <c r="B333" s="122">
        <v>0</v>
      </c>
      <c r="C333" s="10"/>
      <c r="D333" s="120" t="str">
        <f t="shared" si="5"/>
        <v/>
      </c>
    </row>
    <row r="334" spans="1:4" ht="13.5">
      <c r="A334" s="121" t="s">
        <v>235</v>
      </c>
      <c r="B334" s="122">
        <v>0</v>
      </c>
      <c r="C334" s="10"/>
      <c r="D334" s="120" t="str">
        <f t="shared" si="5"/>
        <v/>
      </c>
    </row>
    <row r="335" spans="1:4" ht="13.5">
      <c r="A335" s="123" t="s">
        <v>236</v>
      </c>
      <c r="B335" s="122">
        <v>0</v>
      </c>
      <c r="C335" s="10"/>
      <c r="D335" s="120" t="str">
        <f t="shared" si="5"/>
        <v/>
      </c>
    </row>
    <row r="336" spans="1:4" ht="13.5">
      <c r="A336" s="132" t="s">
        <v>1512</v>
      </c>
      <c r="B336" s="10"/>
      <c r="C336" s="10"/>
      <c r="D336" s="120" t="str">
        <f t="shared" si="5"/>
        <v/>
      </c>
    </row>
    <row r="337" spans="1:4" ht="13.5">
      <c r="A337" s="123" t="s">
        <v>90</v>
      </c>
      <c r="B337" s="122">
        <v>0</v>
      </c>
      <c r="C337" s="10"/>
      <c r="D337" s="120" t="str">
        <f t="shared" si="5"/>
        <v/>
      </c>
    </row>
    <row r="338" spans="1:4" ht="13.5">
      <c r="A338" s="123" t="s">
        <v>237</v>
      </c>
      <c r="B338" s="122">
        <v>0</v>
      </c>
      <c r="C338" s="10"/>
      <c r="D338" s="120" t="str">
        <f t="shared" si="5"/>
        <v/>
      </c>
    </row>
    <row r="339" spans="1:4" ht="13.5">
      <c r="A339" s="118" t="s">
        <v>238</v>
      </c>
      <c r="B339" s="119">
        <v>0</v>
      </c>
      <c r="C339" s="119">
        <f>SUM(C340:C346)</f>
        <v>0</v>
      </c>
      <c r="D339" s="120" t="str">
        <f t="shared" si="5"/>
        <v/>
      </c>
    </row>
    <row r="340" spans="1:4" ht="13.5">
      <c r="A340" s="121" t="s">
        <v>81</v>
      </c>
      <c r="B340" s="122">
        <v>0</v>
      </c>
      <c r="C340" s="10"/>
      <c r="D340" s="120" t="str">
        <f t="shared" si="5"/>
        <v/>
      </c>
    </row>
    <row r="341" spans="1:4" ht="13.5">
      <c r="A341" s="121" t="s">
        <v>82</v>
      </c>
      <c r="B341" s="122">
        <v>0</v>
      </c>
      <c r="C341" s="10"/>
      <c r="D341" s="120" t="str">
        <f t="shared" si="5"/>
        <v/>
      </c>
    </row>
    <row r="342" spans="1:4" ht="13.5">
      <c r="A342" s="124" t="s">
        <v>1505</v>
      </c>
      <c r="B342" s="122">
        <v>0</v>
      </c>
      <c r="C342" s="10"/>
      <c r="D342" s="120" t="str">
        <f t="shared" si="5"/>
        <v/>
      </c>
    </row>
    <row r="343" spans="1:4" ht="13.5">
      <c r="A343" s="125" t="s">
        <v>239</v>
      </c>
      <c r="B343" s="122">
        <v>0</v>
      </c>
      <c r="C343" s="10"/>
      <c r="D343" s="120" t="str">
        <f t="shared" si="5"/>
        <v/>
      </c>
    </row>
    <row r="344" spans="1:4" ht="13.5">
      <c r="A344" s="123" t="s">
        <v>240</v>
      </c>
      <c r="B344" s="122">
        <v>0</v>
      </c>
      <c r="C344" s="10"/>
      <c r="D344" s="120" t="str">
        <f t="shared" si="5"/>
        <v/>
      </c>
    </row>
    <row r="345" spans="1:4" ht="13.5">
      <c r="A345" s="123" t="s">
        <v>90</v>
      </c>
      <c r="B345" s="122">
        <v>0</v>
      </c>
      <c r="C345" s="10"/>
      <c r="D345" s="120" t="str">
        <f t="shared" si="5"/>
        <v/>
      </c>
    </row>
    <row r="346" spans="1:4" ht="13.5">
      <c r="A346" s="121" t="s">
        <v>241</v>
      </c>
      <c r="B346" s="122">
        <v>0</v>
      </c>
      <c r="C346" s="10"/>
      <c r="D346" s="120" t="str">
        <f t="shared" si="5"/>
        <v/>
      </c>
    </row>
    <row r="347" spans="1:4" ht="13.5">
      <c r="A347" s="121" t="s">
        <v>242</v>
      </c>
      <c r="B347" s="119">
        <v>0</v>
      </c>
      <c r="C347" s="119">
        <f>SUM(C348:C352)</f>
        <v>0</v>
      </c>
      <c r="D347" s="120" t="str">
        <f t="shared" si="5"/>
        <v/>
      </c>
    </row>
    <row r="348" spans="1:4" ht="13.5">
      <c r="A348" s="121" t="s">
        <v>81</v>
      </c>
      <c r="B348" s="122">
        <v>0</v>
      </c>
      <c r="C348" s="10"/>
      <c r="D348" s="120" t="str">
        <f t="shared" si="5"/>
        <v/>
      </c>
    </row>
    <row r="349" spans="1:4" ht="13.5">
      <c r="A349" s="123" t="s">
        <v>82</v>
      </c>
      <c r="B349" s="122">
        <v>0</v>
      </c>
      <c r="C349" s="10"/>
      <c r="D349" s="120" t="str">
        <f t="shared" si="5"/>
        <v/>
      </c>
    </row>
    <row r="350" spans="1:4" ht="13.5">
      <c r="A350" s="127" t="s">
        <v>1512</v>
      </c>
      <c r="B350" s="122">
        <v>0</v>
      </c>
      <c r="C350" s="10"/>
      <c r="D350" s="120" t="str">
        <f t="shared" si="5"/>
        <v/>
      </c>
    </row>
    <row r="351" spans="1:4" ht="13.5">
      <c r="A351" s="132" t="s">
        <v>1531</v>
      </c>
      <c r="B351" s="10"/>
      <c r="C351" s="10"/>
      <c r="D351" s="120" t="str">
        <f t="shared" si="5"/>
        <v/>
      </c>
    </row>
    <row r="352" spans="1:4" ht="13.5">
      <c r="A352" s="121" t="s">
        <v>243</v>
      </c>
      <c r="B352" s="122">
        <v>0</v>
      </c>
      <c r="C352" s="10"/>
      <c r="D352" s="120" t="str">
        <f t="shared" si="5"/>
        <v/>
      </c>
    </row>
    <row r="353" spans="1:4" ht="13.5">
      <c r="A353" s="121" t="s">
        <v>1532</v>
      </c>
      <c r="B353" s="119">
        <v>0</v>
      </c>
      <c r="C353" s="119">
        <f>SUM(C354)</f>
        <v>292</v>
      </c>
      <c r="D353" s="120" t="str">
        <f t="shared" si="5"/>
        <v/>
      </c>
    </row>
    <row r="354" spans="1:4" ht="13.5">
      <c r="A354" s="121" t="s">
        <v>1533</v>
      </c>
      <c r="B354" s="122">
        <v>0</v>
      </c>
      <c r="C354" s="10">
        <v>292</v>
      </c>
      <c r="D354" s="120" t="str">
        <f t="shared" si="5"/>
        <v/>
      </c>
    </row>
    <row r="355" spans="1:4" ht="13.5">
      <c r="A355" s="118" t="s">
        <v>244</v>
      </c>
      <c r="B355" s="119">
        <v>49902</v>
      </c>
      <c r="C355" s="119">
        <f>SUM(C356,C361,C370,C377,C383,C387,C391,C395,C401,C408,)</f>
        <v>47527</v>
      </c>
      <c r="D355" s="120">
        <f t="shared" si="5"/>
        <v>95.2</v>
      </c>
    </row>
    <row r="356" spans="1:4" ht="13.5">
      <c r="A356" s="123" t="s">
        <v>245</v>
      </c>
      <c r="B356" s="119">
        <v>1233</v>
      </c>
      <c r="C356" s="119">
        <f>SUM(C357:C360)</f>
        <v>2782</v>
      </c>
      <c r="D356" s="120">
        <f t="shared" si="5"/>
        <v>225.6</v>
      </c>
    </row>
    <row r="357" spans="1:4" ht="13.5">
      <c r="A357" s="121" t="s">
        <v>81</v>
      </c>
      <c r="B357" s="122">
        <v>204</v>
      </c>
      <c r="C357" s="10">
        <v>477</v>
      </c>
      <c r="D357" s="120">
        <f t="shared" si="5"/>
        <v>233.8</v>
      </c>
    </row>
    <row r="358" spans="1:4" ht="13.5">
      <c r="A358" s="121" t="s">
        <v>82</v>
      </c>
      <c r="B358" s="122">
        <v>265</v>
      </c>
      <c r="C358" s="10">
        <v>1872</v>
      </c>
      <c r="D358" s="120">
        <f t="shared" si="5"/>
        <v>706.4</v>
      </c>
    </row>
    <row r="359" spans="1:4" ht="13.5">
      <c r="A359" s="121" t="s">
        <v>83</v>
      </c>
      <c r="B359" s="122">
        <v>421</v>
      </c>
      <c r="C359" s="10">
        <v>146</v>
      </c>
      <c r="D359" s="120">
        <f t="shared" si="5"/>
        <v>34.700000000000003</v>
      </c>
    </row>
    <row r="360" spans="1:4" ht="13.5">
      <c r="A360" s="125" t="s">
        <v>246</v>
      </c>
      <c r="B360" s="122">
        <v>343</v>
      </c>
      <c r="C360" s="10">
        <v>287</v>
      </c>
      <c r="D360" s="120">
        <f t="shared" si="5"/>
        <v>83.7</v>
      </c>
    </row>
    <row r="361" spans="1:4" ht="13.5">
      <c r="A361" s="121" t="s">
        <v>247</v>
      </c>
      <c r="B361" s="119">
        <v>43536</v>
      </c>
      <c r="C361" s="119">
        <f>SUM(C362:C369)</f>
        <v>36161</v>
      </c>
      <c r="D361" s="120">
        <f t="shared" si="5"/>
        <v>83.1</v>
      </c>
    </row>
    <row r="362" spans="1:4" ht="13.5">
      <c r="A362" s="121" t="s">
        <v>248</v>
      </c>
      <c r="B362" s="122">
        <v>2376</v>
      </c>
      <c r="C362" s="10">
        <v>1200</v>
      </c>
      <c r="D362" s="120">
        <f t="shared" si="5"/>
        <v>50.5</v>
      </c>
    </row>
    <row r="363" spans="1:4" ht="13.5">
      <c r="A363" s="121" t="s">
        <v>249</v>
      </c>
      <c r="B363" s="122">
        <v>29565</v>
      </c>
      <c r="C363" s="10">
        <v>19387</v>
      </c>
      <c r="D363" s="120">
        <f t="shared" si="5"/>
        <v>65.599999999999994</v>
      </c>
    </row>
    <row r="364" spans="1:4" ht="13.5">
      <c r="A364" s="123" t="s">
        <v>250</v>
      </c>
      <c r="B364" s="122">
        <v>5514</v>
      </c>
      <c r="C364" s="10">
        <v>9507</v>
      </c>
      <c r="D364" s="120">
        <f t="shared" si="5"/>
        <v>172.4</v>
      </c>
    </row>
    <row r="365" spans="1:4" ht="13.5">
      <c r="A365" s="123" t="s">
        <v>251</v>
      </c>
      <c r="B365" s="122">
        <v>4333</v>
      </c>
      <c r="C365" s="10">
        <v>4180</v>
      </c>
      <c r="D365" s="120">
        <f t="shared" si="5"/>
        <v>96.5</v>
      </c>
    </row>
    <row r="366" spans="1:4" ht="13.5">
      <c r="A366" s="123" t="s">
        <v>252</v>
      </c>
      <c r="B366" s="122">
        <v>0</v>
      </c>
      <c r="C366" s="10"/>
      <c r="D366" s="120" t="str">
        <f t="shared" si="5"/>
        <v/>
      </c>
    </row>
    <row r="367" spans="1:4" ht="13.5">
      <c r="A367" s="121" t="s">
        <v>253</v>
      </c>
      <c r="B367" s="122">
        <v>0</v>
      </c>
      <c r="C367" s="10"/>
      <c r="D367" s="120" t="str">
        <f t="shared" si="5"/>
        <v/>
      </c>
    </row>
    <row r="368" spans="1:4" ht="13.5">
      <c r="A368" s="121" t="s">
        <v>254</v>
      </c>
      <c r="B368" s="122">
        <v>0</v>
      </c>
      <c r="C368" s="10"/>
      <c r="D368" s="120" t="str">
        <f t="shared" si="5"/>
        <v/>
      </c>
    </row>
    <row r="369" spans="1:4" ht="13.5">
      <c r="A369" s="121" t="s">
        <v>255</v>
      </c>
      <c r="B369" s="122">
        <v>1748</v>
      </c>
      <c r="C369" s="10">
        <v>1887</v>
      </c>
      <c r="D369" s="120">
        <f t="shared" si="5"/>
        <v>108</v>
      </c>
    </row>
    <row r="370" spans="1:4" ht="13.5">
      <c r="A370" s="121" t="s">
        <v>256</v>
      </c>
      <c r="B370" s="119">
        <v>3046</v>
      </c>
      <c r="C370" s="119">
        <f>SUM(C371:C376)</f>
        <v>2635</v>
      </c>
      <c r="D370" s="120">
        <f t="shared" si="5"/>
        <v>86.5</v>
      </c>
    </row>
    <row r="371" spans="1:4" ht="13.5">
      <c r="A371" s="121" t="s">
        <v>257</v>
      </c>
      <c r="B371" s="122">
        <v>0</v>
      </c>
      <c r="C371" s="10"/>
      <c r="D371" s="120" t="str">
        <f t="shared" si="5"/>
        <v/>
      </c>
    </row>
    <row r="372" spans="1:4" ht="13.5">
      <c r="A372" s="121" t="s">
        <v>258</v>
      </c>
      <c r="B372" s="122">
        <v>886</v>
      </c>
      <c r="C372" s="10">
        <v>352</v>
      </c>
      <c r="D372" s="120">
        <f t="shared" si="5"/>
        <v>39.700000000000003</v>
      </c>
    </row>
    <row r="373" spans="1:4" ht="13.5">
      <c r="A373" s="121" t="s">
        <v>259</v>
      </c>
      <c r="B373" s="122">
        <v>0</v>
      </c>
      <c r="C373" s="10"/>
      <c r="D373" s="120" t="str">
        <f t="shared" si="5"/>
        <v/>
      </c>
    </row>
    <row r="374" spans="1:4" ht="13.5">
      <c r="A374" s="123" t="s">
        <v>260</v>
      </c>
      <c r="B374" s="122">
        <v>2160</v>
      </c>
      <c r="C374" s="10">
        <v>2283</v>
      </c>
      <c r="D374" s="120">
        <f t="shared" si="5"/>
        <v>105.7</v>
      </c>
    </row>
    <row r="375" spans="1:4" ht="13.5">
      <c r="A375" s="123" t="s">
        <v>261</v>
      </c>
      <c r="B375" s="122">
        <v>0</v>
      </c>
      <c r="C375" s="10"/>
      <c r="D375" s="120" t="str">
        <f t="shared" si="5"/>
        <v/>
      </c>
    </row>
    <row r="376" spans="1:4" ht="13.5">
      <c r="A376" s="123" t="s">
        <v>262</v>
      </c>
      <c r="B376" s="122">
        <v>0</v>
      </c>
      <c r="C376" s="10"/>
      <c r="D376" s="120" t="str">
        <f t="shared" si="5"/>
        <v/>
      </c>
    </row>
    <row r="377" spans="1:4" ht="13.5">
      <c r="A377" s="118" t="s">
        <v>263</v>
      </c>
      <c r="B377" s="119">
        <v>0</v>
      </c>
      <c r="C377" s="119">
        <f>SUM(C378:C382)</f>
        <v>0</v>
      </c>
      <c r="D377" s="120" t="str">
        <f t="shared" si="5"/>
        <v/>
      </c>
    </row>
    <row r="378" spans="1:4" ht="13.5">
      <c r="A378" s="121" t="s">
        <v>264</v>
      </c>
      <c r="B378" s="122">
        <v>0</v>
      </c>
      <c r="C378" s="10"/>
      <c r="D378" s="120" t="str">
        <f t="shared" si="5"/>
        <v/>
      </c>
    </row>
    <row r="379" spans="1:4" ht="13.5">
      <c r="A379" s="121" t="s">
        <v>265</v>
      </c>
      <c r="B379" s="122">
        <v>0</v>
      </c>
      <c r="C379" s="10"/>
      <c r="D379" s="120" t="str">
        <f t="shared" si="5"/>
        <v/>
      </c>
    </row>
    <row r="380" spans="1:4" ht="13.5">
      <c r="A380" s="121" t="s">
        <v>266</v>
      </c>
      <c r="B380" s="122">
        <v>0</v>
      </c>
      <c r="C380" s="10"/>
      <c r="D380" s="120" t="str">
        <f t="shared" si="5"/>
        <v/>
      </c>
    </row>
    <row r="381" spans="1:4" ht="13.5">
      <c r="A381" s="123" t="s">
        <v>267</v>
      </c>
      <c r="B381" s="122">
        <v>0</v>
      </c>
      <c r="C381" s="10"/>
      <c r="D381" s="120" t="str">
        <f t="shared" si="5"/>
        <v/>
      </c>
    </row>
    <row r="382" spans="1:4" ht="13.5">
      <c r="A382" s="123" t="s">
        <v>268</v>
      </c>
      <c r="B382" s="122">
        <v>0</v>
      </c>
      <c r="C382" s="10"/>
      <c r="D382" s="120" t="str">
        <f t="shared" si="5"/>
        <v/>
      </c>
    </row>
    <row r="383" spans="1:4" ht="13.5">
      <c r="A383" s="123" t="s">
        <v>269</v>
      </c>
      <c r="B383" s="119">
        <v>0</v>
      </c>
      <c r="C383" s="119">
        <f>SUM(C384:C386)</f>
        <v>0</v>
      </c>
      <c r="D383" s="120" t="str">
        <f t="shared" si="5"/>
        <v/>
      </c>
    </row>
    <row r="384" spans="1:4" ht="13.5">
      <c r="A384" s="121" t="s">
        <v>270</v>
      </c>
      <c r="B384" s="122">
        <v>0</v>
      </c>
      <c r="C384" s="10"/>
      <c r="D384" s="120" t="str">
        <f t="shared" si="5"/>
        <v/>
      </c>
    </row>
    <row r="385" spans="1:4" ht="13.5">
      <c r="A385" s="121" t="s">
        <v>271</v>
      </c>
      <c r="B385" s="122">
        <v>0</v>
      </c>
      <c r="C385" s="10"/>
      <c r="D385" s="120" t="str">
        <f t="shared" si="5"/>
        <v/>
      </c>
    </row>
    <row r="386" spans="1:4" ht="13.5">
      <c r="A386" s="121" t="s">
        <v>272</v>
      </c>
      <c r="B386" s="122">
        <v>0</v>
      </c>
      <c r="C386" s="10"/>
      <c r="D386" s="120" t="str">
        <f t="shared" si="5"/>
        <v/>
      </c>
    </row>
    <row r="387" spans="1:4" ht="13.5">
      <c r="A387" s="123" t="s">
        <v>273</v>
      </c>
      <c r="B387" s="119">
        <v>0</v>
      </c>
      <c r="C387" s="119">
        <f>SUM(C388:C390)</f>
        <v>0</v>
      </c>
      <c r="D387" s="120" t="str">
        <f t="shared" si="5"/>
        <v/>
      </c>
    </row>
    <row r="388" spans="1:4" ht="13.5">
      <c r="A388" s="123" t="s">
        <v>1534</v>
      </c>
      <c r="B388" s="122">
        <v>0</v>
      </c>
      <c r="C388" s="10"/>
      <c r="D388" s="120" t="str">
        <f t="shared" si="5"/>
        <v/>
      </c>
    </row>
    <row r="389" spans="1:4" ht="13.5">
      <c r="A389" s="123" t="s">
        <v>1535</v>
      </c>
      <c r="B389" s="122">
        <v>0</v>
      </c>
      <c r="C389" s="10"/>
      <c r="D389" s="120" t="str">
        <f t="shared" ref="D389:D452" si="6">IF(B389=0,"",ROUND(C389/B389*100,1))</f>
        <v/>
      </c>
    </row>
    <row r="390" spans="1:4" ht="13.5">
      <c r="A390" s="118" t="s">
        <v>274</v>
      </c>
      <c r="B390" s="122">
        <v>0</v>
      </c>
      <c r="C390" s="10"/>
      <c r="D390" s="120" t="str">
        <f t="shared" si="6"/>
        <v/>
      </c>
    </row>
    <row r="391" spans="1:4" ht="13.5">
      <c r="A391" s="121" t="s">
        <v>1536</v>
      </c>
      <c r="B391" s="119">
        <v>144</v>
      </c>
      <c r="C391" s="119">
        <f>SUM(C392:C394)</f>
        <v>186</v>
      </c>
      <c r="D391" s="120">
        <f t="shared" si="6"/>
        <v>129.19999999999999</v>
      </c>
    </row>
    <row r="392" spans="1:4" ht="13.5">
      <c r="A392" s="121" t="s">
        <v>275</v>
      </c>
      <c r="B392" s="122">
        <v>144</v>
      </c>
      <c r="C392" s="10">
        <v>186</v>
      </c>
      <c r="D392" s="120">
        <f t="shared" si="6"/>
        <v>129.19999999999999</v>
      </c>
    </row>
    <row r="393" spans="1:4" ht="13.5">
      <c r="A393" s="121" t="s">
        <v>276</v>
      </c>
      <c r="B393" s="122">
        <v>0</v>
      </c>
      <c r="C393" s="10"/>
      <c r="D393" s="120" t="str">
        <f t="shared" si="6"/>
        <v/>
      </c>
    </row>
    <row r="394" spans="1:4" ht="13.5">
      <c r="A394" s="123" t="s">
        <v>277</v>
      </c>
      <c r="B394" s="122">
        <v>0</v>
      </c>
      <c r="C394" s="10"/>
      <c r="D394" s="120" t="str">
        <f t="shared" si="6"/>
        <v/>
      </c>
    </row>
    <row r="395" spans="1:4" ht="13.5">
      <c r="A395" s="123" t="s">
        <v>278</v>
      </c>
      <c r="B395" s="119">
        <v>666</v>
      </c>
      <c r="C395" s="119">
        <f>SUM(C396:C400)</f>
        <v>642</v>
      </c>
      <c r="D395" s="120">
        <f t="shared" si="6"/>
        <v>96.4</v>
      </c>
    </row>
    <row r="396" spans="1:4" ht="13.5">
      <c r="A396" s="123" t="s">
        <v>279</v>
      </c>
      <c r="B396" s="122">
        <v>456</v>
      </c>
      <c r="C396" s="10">
        <v>452</v>
      </c>
      <c r="D396" s="120">
        <f t="shared" si="6"/>
        <v>99.1</v>
      </c>
    </row>
    <row r="397" spans="1:4" ht="13.5">
      <c r="A397" s="121" t="s">
        <v>280</v>
      </c>
      <c r="B397" s="122">
        <v>210</v>
      </c>
      <c r="C397" s="10">
        <v>190</v>
      </c>
      <c r="D397" s="120">
        <f t="shared" si="6"/>
        <v>90.5</v>
      </c>
    </row>
    <row r="398" spans="1:4" ht="13.5">
      <c r="A398" s="121" t="s">
        <v>281</v>
      </c>
      <c r="B398" s="122">
        <v>0</v>
      </c>
      <c r="C398" s="10"/>
      <c r="D398" s="120" t="str">
        <f t="shared" si="6"/>
        <v/>
      </c>
    </row>
    <row r="399" spans="1:4" ht="13.5">
      <c r="A399" s="121" t="s">
        <v>282</v>
      </c>
      <c r="B399" s="122">
        <v>0</v>
      </c>
      <c r="C399" s="10"/>
      <c r="D399" s="120" t="str">
        <f t="shared" si="6"/>
        <v/>
      </c>
    </row>
    <row r="400" spans="1:4" ht="13.5">
      <c r="A400" s="121" t="s">
        <v>283</v>
      </c>
      <c r="B400" s="122">
        <v>0</v>
      </c>
      <c r="C400" s="10"/>
      <c r="D400" s="120" t="str">
        <f t="shared" si="6"/>
        <v/>
      </c>
    </row>
    <row r="401" spans="1:4" ht="13.5">
      <c r="A401" s="121" t="s">
        <v>284</v>
      </c>
      <c r="B401" s="119">
        <v>1277</v>
      </c>
      <c r="C401" s="119">
        <f>SUM(C402:C407)</f>
        <v>954</v>
      </c>
      <c r="D401" s="120">
        <f t="shared" si="6"/>
        <v>74.7</v>
      </c>
    </row>
    <row r="402" spans="1:4" ht="13.5">
      <c r="A402" s="123" t="s">
        <v>285</v>
      </c>
      <c r="B402" s="122">
        <v>781</v>
      </c>
      <c r="C402" s="10">
        <v>220</v>
      </c>
      <c r="D402" s="120">
        <f t="shared" si="6"/>
        <v>28.2</v>
      </c>
    </row>
    <row r="403" spans="1:4" ht="13.5">
      <c r="A403" s="123" t="s">
        <v>286</v>
      </c>
      <c r="B403" s="122">
        <v>0</v>
      </c>
      <c r="C403" s="10">
        <v>400</v>
      </c>
      <c r="D403" s="120" t="str">
        <f t="shared" si="6"/>
        <v/>
      </c>
    </row>
    <row r="404" spans="1:4" ht="13.5">
      <c r="A404" s="123" t="s">
        <v>287</v>
      </c>
      <c r="B404" s="122">
        <v>0</v>
      </c>
      <c r="C404" s="10"/>
      <c r="D404" s="120" t="str">
        <f t="shared" si="6"/>
        <v/>
      </c>
    </row>
    <row r="405" spans="1:4" ht="13.5">
      <c r="A405" s="118" t="s">
        <v>288</v>
      </c>
      <c r="B405" s="122">
        <v>0</v>
      </c>
      <c r="C405" s="10"/>
      <c r="D405" s="120" t="str">
        <f t="shared" si="6"/>
        <v/>
      </c>
    </row>
    <row r="406" spans="1:4" ht="13.5">
      <c r="A406" s="121" t="s">
        <v>289</v>
      </c>
      <c r="B406" s="122">
        <v>270</v>
      </c>
      <c r="C406" s="10">
        <v>320</v>
      </c>
      <c r="D406" s="120">
        <f t="shared" si="6"/>
        <v>118.5</v>
      </c>
    </row>
    <row r="407" spans="1:4" ht="13.5">
      <c r="A407" s="121" t="s">
        <v>290</v>
      </c>
      <c r="B407" s="122">
        <v>226</v>
      </c>
      <c r="C407" s="10">
        <v>14</v>
      </c>
      <c r="D407" s="120">
        <f t="shared" si="6"/>
        <v>6.2</v>
      </c>
    </row>
    <row r="408" spans="1:4" ht="13.5">
      <c r="A408" s="121" t="s">
        <v>291</v>
      </c>
      <c r="B408" s="122">
        <v>0</v>
      </c>
      <c r="C408" s="10">
        <v>4167</v>
      </c>
      <c r="D408" s="120" t="str">
        <f t="shared" si="6"/>
        <v/>
      </c>
    </row>
    <row r="409" spans="1:4" ht="13.5">
      <c r="A409" s="118" t="s">
        <v>292</v>
      </c>
      <c r="B409" s="119">
        <v>1571</v>
      </c>
      <c r="C409" s="119">
        <f>SUM(C410,C415,C424,C430,C436,C441,C446,C453,C457,C460,)</f>
        <v>1587</v>
      </c>
      <c r="D409" s="120">
        <f t="shared" si="6"/>
        <v>101</v>
      </c>
    </row>
    <row r="410" spans="1:4" ht="13.5">
      <c r="A410" s="123" t="s">
        <v>293</v>
      </c>
      <c r="B410" s="119">
        <v>0</v>
      </c>
      <c r="C410" s="119">
        <f>SUM(C411:C414)</f>
        <v>2</v>
      </c>
      <c r="D410" s="120" t="str">
        <f t="shared" si="6"/>
        <v/>
      </c>
    </row>
    <row r="411" spans="1:4" ht="13.5">
      <c r="A411" s="121" t="s">
        <v>81</v>
      </c>
      <c r="B411" s="122">
        <v>0</v>
      </c>
      <c r="C411" s="10"/>
      <c r="D411" s="120" t="str">
        <f t="shared" si="6"/>
        <v/>
      </c>
    </row>
    <row r="412" spans="1:4" ht="13.5">
      <c r="A412" s="121" t="s">
        <v>82</v>
      </c>
      <c r="B412" s="122">
        <v>0</v>
      </c>
      <c r="C412" s="10"/>
      <c r="D412" s="120" t="str">
        <f t="shared" si="6"/>
        <v/>
      </c>
    </row>
    <row r="413" spans="1:4" ht="13.5">
      <c r="A413" s="121" t="s">
        <v>83</v>
      </c>
      <c r="B413" s="122">
        <v>0</v>
      </c>
      <c r="C413" s="10"/>
      <c r="D413" s="120" t="str">
        <f t="shared" si="6"/>
        <v/>
      </c>
    </row>
    <row r="414" spans="1:4" ht="13.5">
      <c r="A414" s="123" t="s">
        <v>294</v>
      </c>
      <c r="B414" s="122">
        <v>0</v>
      </c>
      <c r="C414" s="10">
        <v>2</v>
      </c>
      <c r="D414" s="120" t="str">
        <f t="shared" si="6"/>
        <v/>
      </c>
    </row>
    <row r="415" spans="1:4" ht="13.5">
      <c r="A415" s="121" t="s">
        <v>295</v>
      </c>
      <c r="B415" s="119">
        <v>0</v>
      </c>
      <c r="C415" s="119">
        <f>SUM(C416:C423)</f>
        <v>0</v>
      </c>
      <c r="D415" s="120" t="str">
        <f t="shared" si="6"/>
        <v/>
      </c>
    </row>
    <row r="416" spans="1:4" ht="13.5">
      <c r="A416" s="121" t="s">
        <v>296</v>
      </c>
      <c r="B416" s="122">
        <v>0</v>
      </c>
      <c r="C416" s="10"/>
      <c r="D416" s="120" t="str">
        <f t="shared" si="6"/>
        <v/>
      </c>
    </row>
    <row r="417" spans="1:4" ht="13.5">
      <c r="A417" s="121" t="s">
        <v>297</v>
      </c>
      <c r="B417" s="122">
        <v>0</v>
      </c>
      <c r="C417" s="10"/>
      <c r="D417" s="120" t="str">
        <f t="shared" si="6"/>
        <v/>
      </c>
    </row>
    <row r="418" spans="1:4" ht="13.5">
      <c r="A418" s="118" t="s">
        <v>298</v>
      </c>
      <c r="B418" s="122">
        <v>0</v>
      </c>
      <c r="C418" s="10"/>
      <c r="D418" s="120" t="str">
        <f t="shared" si="6"/>
        <v/>
      </c>
    </row>
    <row r="419" spans="1:4" ht="13.5">
      <c r="A419" s="121" t="s">
        <v>299</v>
      </c>
      <c r="B419" s="122">
        <v>0</v>
      </c>
      <c r="C419" s="10"/>
      <c r="D419" s="120" t="str">
        <f t="shared" si="6"/>
        <v/>
      </c>
    </row>
    <row r="420" spans="1:4" ht="13.5">
      <c r="A420" s="121" t="s">
        <v>300</v>
      </c>
      <c r="B420" s="122">
        <v>0</v>
      </c>
      <c r="C420" s="10"/>
      <c r="D420" s="120" t="str">
        <f t="shared" si="6"/>
        <v/>
      </c>
    </row>
    <row r="421" spans="1:4" ht="13.5">
      <c r="A421" s="121" t="s">
        <v>301</v>
      </c>
      <c r="B421" s="122">
        <v>0</v>
      </c>
      <c r="C421" s="10"/>
      <c r="D421" s="120" t="str">
        <f t="shared" si="6"/>
        <v/>
      </c>
    </row>
    <row r="422" spans="1:4" ht="13.5">
      <c r="A422" s="123" t="s">
        <v>302</v>
      </c>
      <c r="B422" s="122">
        <v>0</v>
      </c>
      <c r="C422" s="10"/>
      <c r="D422" s="120" t="str">
        <f t="shared" si="6"/>
        <v/>
      </c>
    </row>
    <row r="423" spans="1:4" ht="13.5">
      <c r="A423" s="123" t="s">
        <v>303</v>
      </c>
      <c r="B423" s="122">
        <v>0</v>
      </c>
      <c r="C423" s="10"/>
      <c r="D423" s="120" t="str">
        <f t="shared" si="6"/>
        <v/>
      </c>
    </row>
    <row r="424" spans="1:4" ht="13.5">
      <c r="A424" s="123" t="s">
        <v>304</v>
      </c>
      <c r="B424" s="119">
        <v>363</v>
      </c>
      <c r="C424" s="119">
        <f>SUM(C425:C429)</f>
        <v>0</v>
      </c>
      <c r="D424" s="120">
        <f t="shared" si="6"/>
        <v>0</v>
      </c>
    </row>
    <row r="425" spans="1:4" ht="13.5">
      <c r="A425" s="121" t="s">
        <v>296</v>
      </c>
      <c r="B425" s="122">
        <v>0</v>
      </c>
      <c r="C425" s="10"/>
      <c r="D425" s="120" t="str">
        <f t="shared" si="6"/>
        <v/>
      </c>
    </row>
    <row r="426" spans="1:4" ht="13.5">
      <c r="A426" s="121" t="s">
        <v>305</v>
      </c>
      <c r="B426" s="122">
        <v>67</v>
      </c>
      <c r="C426" s="10"/>
      <c r="D426" s="120">
        <f t="shared" si="6"/>
        <v>0</v>
      </c>
    </row>
    <row r="427" spans="1:4" ht="13.5">
      <c r="A427" s="121" t="s">
        <v>306</v>
      </c>
      <c r="B427" s="122">
        <v>0</v>
      </c>
      <c r="C427" s="10"/>
      <c r="D427" s="120" t="str">
        <f t="shared" si="6"/>
        <v/>
      </c>
    </row>
    <row r="428" spans="1:4" ht="13.5">
      <c r="A428" s="123" t="s">
        <v>307</v>
      </c>
      <c r="B428" s="122">
        <v>0</v>
      </c>
      <c r="C428" s="10"/>
      <c r="D428" s="120" t="str">
        <f t="shared" si="6"/>
        <v/>
      </c>
    </row>
    <row r="429" spans="1:4" ht="13.5">
      <c r="A429" s="123" t="s">
        <v>308</v>
      </c>
      <c r="B429" s="122">
        <v>296</v>
      </c>
      <c r="C429" s="10"/>
      <c r="D429" s="120">
        <f t="shared" si="6"/>
        <v>0</v>
      </c>
    </row>
    <row r="430" spans="1:4" ht="13.5">
      <c r="A430" s="123" t="s">
        <v>309</v>
      </c>
      <c r="B430" s="119">
        <v>93</v>
      </c>
      <c r="C430" s="119">
        <f>SUM(C431:C435)</f>
        <v>360</v>
      </c>
      <c r="D430" s="120">
        <f t="shared" si="6"/>
        <v>387.1</v>
      </c>
    </row>
    <row r="431" spans="1:4" ht="13.5">
      <c r="A431" s="118" t="s">
        <v>296</v>
      </c>
      <c r="B431" s="122">
        <v>0</v>
      </c>
      <c r="C431" s="10"/>
      <c r="D431" s="120" t="str">
        <f t="shared" si="6"/>
        <v/>
      </c>
    </row>
    <row r="432" spans="1:4" ht="13.5">
      <c r="A432" s="121" t="s">
        <v>310</v>
      </c>
      <c r="B432" s="122">
        <v>43</v>
      </c>
      <c r="C432" s="10">
        <v>130</v>
      </c>
      <c r="D432" s="120">
        <f t="shared" si="6"/>
        <v>302.3</v>
      </c>
    </row>
    <row r="433" spans="1:4" ht="13.5">
      <c r="A433" s="121" t="s">
        <v>311</v>
      </c>
      <c r="B433" s="122">
        <v>0</v>
      </c>
      <c r="C433" s="10"/>
      <c r="D433" s="120" t="str">
        <f t="shared" si="6"/>
        <v/>
      </c>
    </row>
    <row r="434" spans="1:4" ht="13.5">
      <c r="A434" s="121" t="s">
        <v>312</v>
      </c>
      <c r="B434" s="122">
        <v>50</v>
      </c>
      <c r="C434" s="10">
        <v>130</v>
      </c>
      <c r="D434" s="120">
        <f t="shared" si="6"/>
        <v>260</v>
      </c>
    </row>
    <row r="435" spans="1:4" ht="13.5">
      <c r="A435" s="123" t="s">
        <v>313</v>
      </c>
      <c r="B435" s="122">
        <v>0</v>
      </c>
      <c r="C435" s="10">
        <v>100</v>
      </c>
      <c r="D435" s="120" t="str">
        <f t="shared" si="6"/>
        <v/>
      </c>
    </row>
    <row r="436" spans="1:4" ht="13.5">
      <c r="A436" s="123" t="s">
        <v>314</v>
      </c>
      <c r="B436" s="119">
        <v>0</v>
      </c>
      <c r="C436" s="119">
        <f>SUM(C437:C440)</f>
        <v>2</v>
      </c>
      <c r="D436" s="120" t="str">
        <f t="shared" si="6"/>
        <v/>
      </c>
    </row>
    <row r="437" spans="1:4" ht="13.5">
      <c r="A437" s="123" t="s">
        <v>296</v>
      </c>
      <c r="B437" s="122">
        <v>0</v>
      </c>
      <c r="C437" s="10"/>
      <c r="D437" s="120" t="str">
        <f t="shared" si="6"/>
        <v/>
      </c>
    </row>
    <row r="438" spans="1:4" ht="13.5">
      <c r="A438" s="121" t="s">
        <v>315</v>
      </c>
      <c r="B438" s="122">
        <v>0</v>
      </c>
      <c r="C438" s="10">
        <v>2</v>
      </c>
      <c r="D438" s="120" t="str">
        <f t="shared" si="6"/>
        <v/>
      </c>
    </row>
    <row r="439" spans="1:4" ht="13.5">
      <c r="A439" s="121" t="s">
        <v>316</v>
      </c>
      <c r="B439" s="122">
        <v>0</v>
      </c>
      <c r="C439" s="10"/>
      <c r="D439" s="120" t="str">
        <f t="shared" si="6"/>
        <v/>
      </c>
    </row>
    <row r="440" spans="1:4" ht="13.5">
      <c r="A440" s="121" t="s">
        <v>317</v>
      </c>
      <c r="B440" s="122">
        <v>0</v>
      </c>
      <c r="C440" s="10"/>
      <c r="D440" s="120" t="str">
        <f t="shared" si="6"/>
        <v/>
      </c>
    </row>
    <row r="441" spans="1:4" ht="13.5">
      <c r="A441" s="123" t="s">
        <v>318</v>
      </c>
      <c r="B441" s="119">
        <v>0</v>
      </c>
      <c r="C441" s="119">
        <f>SUM(C442:C445)</f>
        <v>0</v>
      </c>
      <c r="D441" s="120" t="str">
        <f t="shared" si="6"/>
        <v/>
      </c>
    </row>
    <row r="442" spans="1:4" ht="13.5">
      <c r="A442" s="123" t="s">
        <v>319</v>
      </c>
      <c r="B442" s="122">
        <v>0</v>
      </c>
      <c r="C442" s="10"/>
      <c r="D442" s="120" t="str">
        <f t="shared" si="6"/>
        <v/>
      </c>
    </row>
    <row r="443" spans="1:4" ht="13.5">
      <c r="A443" s="123" t="s">
        <v>320</v>
      </c>
      <c r="B443" s="122">
        <v>0</v>
      </c>
      <c r="C443" s="10"/>
      <c r="D443" s="120" t="str">
        <f t="shared" si="6"/>
        <v/>
      </c>
    </row>
    <row r="444" spans="1:4" ht="13.5">
      <c r="A444" s="123" t="s">
        <v>1537</v>
      </c>
      <c r="B444" s="122">
        <v>0</v>
      </c>
      <c r="C444" s="10"/>
      <c r="D444" s="120" t="str">
        <f t="shared" si="6"/>
        <v/>
      </c>
    </row>
    <row r="445" spans="1:4" ht="13.5">
      <c r="A445" s="123" t="s">
        <v>1538</v>
      </c>
      <c r="B445" s="122">
        <v>0</v>
      </c>
      <c r="C445" s="10"/>
      <c r="D445" s="120" t="str">
        <f t="shared" si="6"/>
        <v/>
      </c>
    </row>
    <row r="446" spans="1:4" ht="13.5">
      <c r="A446" s="121" t="s">
        <v>321</v>
      </c>
      <c r="B446" s="119">
        <v>25</v>
      </c>
      <c r="C446" s="119">
        <f>SUM(C447:C452)</f>
        <v>15</v>
      </c>
      <c r="D446" s="120">
        <f t="shared" si="6"/>
        <v>60</v>
      </c>
    </row>
    <row r="447" spans="1:4" ht="13.5">
      <c r="A447" s="121" t="s">
        <v>296</v>
      </c>
      <c r="B447" s="122">
        <v>0</v>
      </c>
      <c r="C447" s="10"/>
      <c r="D447" s="120" t="str">
        <f t="shared" si="6"/>
        <v/>
      </c>
    </row>
    <row r="448" spans="1:4" ht="13.5">
      <c r="A448" s="123" t="s">
        <v>322</v>
      </c>
      <c r="B448" s="122">
        <v>25</v>
      </c>
      <c r="C448" s="10">
        <v>10</v>
      </c>
      <c r="D448" s="120">
        <f t="shared" si="6"/>
        <v>40</v>
      </c>
    </row>
    <row r="449" spans="1:4" ht="13.5">
      <c r="A449" s="123" t="s">
        <v>323</v>
      </c>
      <c r="B449" s="122">
        <v>0</v>
      </c>
      <c r="C449" s="10"/>
      <c r="D449" s="120" t="str">
        <f t="shared" si="6"/>
        <v/>
      </c>
    </row>
    <row r="450" spans="1:4" ht="13.5">
      <c r="A450" s="123" t="s">
        <v>324</v>
      </c>
      <c r="B450" s="122">
        <v>0</v>
      </c>
      <c r="C450" s="10"/>
      <c r="D450" s="120" t="str">
        <f t="shared" si="6"/>
        <v/>
      </c>
    </row>
    <row r="451" spans="1:4" ht="13.5">
      <c r="A451" s="121" t="s">
        <v>325</v>
      </c>
      <c r="B451" s="122">
        <v>0</v>
      </c>
      <c r="C451" s="10"/>
      <c r="D451" s="120" t="str">
        <f t="shared" si="6"/>
        <v/>
      </c>
    </row>
    <row r="452" spans="1:4" ht="13.5">
      <c r="A452" s="121" t="s">
        <v>326</v>
      </c>
      <c r="B452" s="122">
        <v>0</v>
      </c>
      <c r="C452" s="10">
        <v>5</v>
      </c>
      <c r="D452" s="120" t="str">
        <f t="shared" si="6"/>
        <v/>
      </c>
    </row>
    <row r="453" spans="1:4" ht="13.5">
      <c r="A453" s="121" t="s">
        <v>327</v>
      </c>
      <c r="B453" s="119">
        <v>0</v>
      </c>
      <c r="C453" s="119">
        <f>SUM(C454:C456)</f>
        <v>0</v>
      </c>
      <c r="D453" s="120" t="str">
        <f t="shared" ref="D453:D516" si="7">IF(B453=0,"",ROUND(C453/B453*100,1))</f>
        <v/>
      </c>
    </row>
    <row r="454" spans="1:4" ht="13.5">
      <c r="A454" s="123" t="s">
        <v>328</v>
      </c>
      <c r="B454" s="122">
        <v>0</v>
      </c>
      <c r="C454" s="10"/>
      <c r="D454" s="120" t="str">
        <f t="shared" si="7"/>
        <v/>
      </c>
    </row>
    <row r="455" spans="1:4" ht="13.5">
      <c r="A455" s="123" t="s">
        <v>329</v>
      </c>
      <c r="B455" s="122">
        <v>0</v>
      </c>
      <c r="C455" s="10"/>
      <c r="D455" s="120" t="str">
        <f t="shared" si="7"/>
        <v/>
      </c>
    </row>
    <row r="456" spans="1:4" ht="13.5">
      <c r="A456" s="123" t="s">
        <v>330</v>
      </c>
      <c r="B456" s="122">
        <v>0</v>
      </c>
      <c r="C456" s="10"/>
      <c r="D456" s="120" t="str">
        <f t="shared" si="7"/>
        <v/>
      </c>
    </row>
    <row r="457" spans="1:4" ht="13.5">
      <c r="A457" s="118" t="s">
        <v>331</v>
      </c>
      <c r="B457" s="119">
        <v>0</v>
      </c>
      <c r="C457" s="119">
        <f>SUM(C458:C459)</f>
        <v>0</v>
      </c>
      <c r="D457" s="120" t="str">
        <f t="shared" si="7"/>
        <v/>
      </c>
    </row>
    <row r="458" spans="1:4" ht="13.5">
      <c r="A458" s="123" t="s">
        <v>332</v>
      </c>
      <c r="B458" s="122">
        <v>0</v>
      </c>
      <c r="C458" s="10"/>
      <c r="D458" s="120" t="str">
        <f t="shared" si="7"/>
        <v/>
      </c>
    </row>
    <row r="459" spans="1:4" ht="13.5">
      <c r="A459" s="123" t="s">
        <v>333</v>
      </c>
      <c r="B459" s="122">
        <v>0</v>
      </c>
      <c r="C459" s="10"/>
      <c r="D459" s="120" t="str">
        <f t="shared" si="7"/>
        <v/>
      </c>
    </row>
    <row r="460" spans="1:4" ht="13.5">
      <c r="A460" s="121" t="s">
        <v>334</v>
      </c>
      <c r="B460" s="119">
        <v>1090</v>
      </c>
      <c r="C460" s="119">
        <f>SUM(C461:C464)</f>
        <v>1208</v>
      </c>
      <c r="D460" s="120">
        <f t="shared" si="7"/>
        <v>110.8</v>
      </c>
    </row>
    <row r="461" spans="1:4" ht="13.5">
      <c r="A461" s="121" t="s">
        <v>335</v>
      </c>
      <c r="B461" s="122">
        <v>969</v>
      </c>
      <c r="C461" s="10">
        <v>1202</v>
      </c>
      <c r="D461" s="120">
        <f t="shared" si="7"/>
        <v>124</v>
      </c>
    </row>
    <row r="462" spans="1:4" ht="13.5">
      <c r="A462" s="123" t="s">
        <v>336</v>
      </c>
      <c r="B462" s="122">
        <v>0</v>
      </c>
      <c r="C462" s="10"/>
      <c r="D462" s="120" t="str">
        <f t="shared" si="7"/>
        <v/>
      </c>
    </row>
    <row r="463" spans="1:4" ht="13.5">
      <c r="A463" s="123" t="s">
        <v>337</v>
      </c>
      <c r="B463" s="122">
        <v>0</v>
      </c>
      <c r="C463" s="10"/>
      <c r="D463" s="120" t="str">
        <f t="shared" si="7"/>
        <v/>
      </c>
    </row>
    <row r="464" spans="1:4" ht="13.5">
      <c r="A464" s="123" t="s">
        <v>338</v>
      </c>
      <c r="B464" s="122">
        <v>121</v>
      </c>
      <c r="C464" s="10">
        <v>6</v>
      </c>
      <c r="D464" s="120">
        <f t="shared" si="7"/>
        <v>5</v>
      </c>
    </row>
    <row r="465" spans="1:4" ht="13.5">
      <c r="A465" s="118" t="s">
        <v>1539</v>
      </c>
      <c r="B465" s="119">
        <v>1833</v>
      </c>
      <c r="C465" s="119">
        <f>SUM(C466,C482,C490,C501,C510,C517,)</f>
        <v>2256</v>
      </c>
      <c r="D465" s="120">
        <f t="shared" si="7"/>
        <v>123.1</v>
      </c>
    </row>
    <row r="466" spans="1:4" ht="13.5">
      <c r="A466" s="118" t="s">
        <v>1540</v>
      </c>
      <c r="B466" s="119">
        <v>846</v>
      </c>
      <c r="C466" s="119">
        <f>SUM(C467:C481)</f>
        <v>585</v>
      </c>
      <c r="D466" s="120">
        <f t="shared" si="7"/>
        <v>69.099999999999994</v>
      </c>
    </row>
    <row r="467" spans="1:4" ht="13.5">
      <c r="A467" s="118" t="s">
        <v>81</v>
      </c>
      <c r="B467" s="129">
        <v>237</v>
      </c>
      <c r="C467" s="10">
        <v>25</v>
      </c>
      <c r="D467" s="120">
        <f t="shared" si="7"/>
        <v>10.5</v>
      </c>
    </row>
    <row r="468" spans="1:4" ht="13.5">
      <c r="A468" s="118" t="s">
        <v>82</v>
      </c>
      <c r="B468" s="129">
        <v>29</v>
      </c>
      <c r="C468" s="10">
        <v>35</v>
      </c>
      <c r="D468" s="120">
        <f t="shared" si="7"/>
        <v>120.7</v>
      </c>
    </row>
    <row r="469" spans="1:4" ht="13.5">
      <c r="A469" s="118" t="s">
        <v>83</v>
      </c>
      <c r="B469" s="129">
        <v>62</v>
      </c>
      <c r="C469" s="10">
        <v>304</v>
      </c>
      <c r="D469" s="120">
        <f t="shared" si="7"/>
        <v>490.3</v>
      </c>
    </row>
    <row r="470" spans="1:4" ht="13.5">
      <c r="A470" s="118" t="s">
        <v>339</v>
      </c>
      <c r="B470" s="122">
        <v>9</v>
      </c>
      <c r="C470" s="10">
        <v>9</v>
      </c>
      <c r="D470" s="120">
        <f t="shared" si="7"/>
        <v>100</v>
      </c>
    </row>
    <row r="471" spans="1:4" ht="13.5">
      <c r="A471" s="118" t="s">
        <v>340</v>
      </c>
      <c r="B471" s="122">
        <v>0</v>
      </c>
      <c r="C471" s="10"/>
      <c r="D471" s="120" t="str">
        <f t="shared" si="7"/>
        <v/>
      </c>
    </row>
    <row r="472" spans="1:4" ht="13.5">
      <c r="A472" s="118" t="s">
        <v>341</v>
      </c>
      <c r="B472" s="122">
        <v>71</v>
      </c>
      <c r="C472" s="10">
        <v>57</v>
      </c>
      <c r="D472" s="120">
        <f t="shared" si="7"/>
        <v>80.3</v>
      </c>
    </row>
    <row r="473" spans="1:4" ht="13.5">
      <c r="A473" s="118" t="s">
        <v>342</v>
      </c>
      <c r="B473" s="122">
        <v>0</v>
      </c>
      <c r="C473" s="10">
        <v>2</v>
      </c>
      <c r="D473" s="120" t="str">
        <f t="shared" si="7"/>
        <v/>
      </c>
    </row>
    <row r="474" spans="1:4" ht="13.5">
      <c r="A474" s="118" t="s">
        <v>343</v>
      </c>
      <c r="B474" s="122">
        <v>0</v>
      </c>
      <c r="C474" s="10"/>
      <c r="D474" s="120" t="str">
        <f t="shared" si="7"/>
        <v/>
      </c>
    </row>
    <row r="475" spans="1:4" ht="13.5">
      <c r="A475" s="118" t="s">
        <v>344</v>
      </c>
      <c r="B475" s="122">
        <v>0</v>
      </c>
      <c r="C475" s="10">
        <v>10</v>
      </c>
      <c r="D475" s="120" t="str">
        <f t="shared" si="7"/>
        <v/>
      </c>
    </row>
    <row r="476" spans="1:4" ht="13.5">
      <c r="A476" s="118" t="s">
        <v>1541</v>
      </c>
      <c r="B476" s="122">
        <v>0</v>
      </c>
      <c r="C476" s="10"/>
      <c r="D476" s="120" t="str">
        <f t="shared" si="7"/>
        <v/>
      </c>
    </row>
    <row r="477" spans="1:4" ht="13.5">
      <c r="A477" s="118" t="s">
        <v>345</v>
      </c>
      <c r="B477" s="122">
        <v>60</v>
      </c>
      <c r="C477" s="10"/>
      <c r="D477" s="120">
        <f t="shared" si="7"/>
        <v>0</v>
      </c>
    </row>
    <row r="478" spans="1:4" ht="13.5">
      <c r="A478" s="118" t="s">
        <v>1542</v>
      </c>
      <c r="B478" s="122">
        <v>17</v>
      </c>
      <c r="C478" s="10">
        <v>11</v>
      </c>
      <c r="D478" s="120">
        <f t="shared" si="7"/>
        <v>64.7</v>
      </c>
    </row>
    <row r="479" spans="1:4" ht="13.5">
      <c r="A479" s="133" t="s">
        <v>1543</v>
      </c>
      <c r="B479" s="129">
        <v>0</v>
      </c>
      <c r="C479" s="10"/>
      <c r="D479" s="120" t="str">
        <f t="shared" si="7"/>
        <v/>
      </c>
    </row>
    <row r="480" spans="1:4" ht="13.5">
      <c r="A480" s="118" t="s">
        <v>1544</v>
      </c>
      <c r="B480" s="129">
        <v>0</v>
      </c>
      <c r="C480" s="10"/>
      <c r="D480" s="120" t="str">
        <f t="shared" si="7"/>
        <v/>
      </c>
    </row>
    <row r="481" spans="1:4" ht="13.5">
      <c r="A481" s="118" t="s">
        <v>1545</v>
      </c>
      <c r="B481" s="129">
        <v>361</v>
      </c>
      <c r="C481" s="10">
        <v>132</v>
      </c>
      <c r="D481" s="120">
        <f t="shared" si="7"/>
        <v>36.6</v>
      </c>
    </row>
    <row r="482" spans="1:4" ht="13.5">
      <c r="A482" s="118" t="s">
        <v>346</v>
      </c>
      <c r="B482" s="119">
        <v>77</v>
      </c>
      <c r="C482" s="119">
        <f>SUM(C483:C489)</f>
        <v>624</v>
      </c>
      <c r="D482" s="120">
        <f t="shared" si="7"/>
        <v>810.4</v>
      </c>
    </row>
    <row r="483" spans="1:4" ht="13.5">
      <c r="A483" s="118" t="s">
        <v>81</v>
      </c>
      <c r="B483" s="122">
        <v>0</v>
      </c>
      <c r="C483" s="10"/>
      <c r="D483" s="120" t="str">
        <f t="shared" si="7"/>
        <v/>
      </c>
    </row>
    <row r="484" spans="1:4" ht="13.5">
      <c r="A484" s="118" t="s">
        <v>82</v>
      </c>
      <c r="B484" s="122">
        <v>0</v>
      </c>
      <c r="C484" s="10"/>
      <c r="D484" s="120" t="str">
        <f t="shared" si="7"/>
        <v/>
      </c>
    </row>
    <row r="485" spans="1:4" ht="13.5">
      <c r="A485" s="118" t="s">
        <v>83</v>
      </c>
      <c r="B485" s="122">
        <v>56</v>
      </c>
      <c r="C485" s="10">
        <v>55</v>
      </c>
      <c r="D485" s="120">
        <f t="shared" si="7"/>
        <v>98.2</v>
      </c>
    </row>
    <row r="486" spans="1:4" ht="13.5">
      <c r="A486" s="118" t="s">
        <v>347</v>
      </c>
      <c r="B486" s="122">
        <v>0</v>
      </c>
      <c r="C486" s="10">
        <v>537</v>
      </c>
      <c r="D486" s="120" t="str">
        <f t="shared" si="7"/>
        <v/>
      </c>
    </row>
    <row r="487" spans="1:4" ht="13.5">
      <c r="A487" s="118" t="s">
        <v>348</v>
      </c>
      <c r="B487" s="122">
        <v>19</v>
      </c>
      <c r="C487" s="10">
        <v>32</v>
      </c>
      <c r="D487" s="120">
        <f t="shared" si="7"/>
        <v>168.4</v>
      </c>
    </row>
    <row r="488" spans="1:4" ht="13.5">
      <c r="A488" s="118" t="s">
        <v>349</v>
      </c>
      <c r="B488" s="122">
        <v>0</v>
      </c>
      <c r="C488" s="10"/>
      <c r="D488" s="120" t="str">
        <f t="shared" si="7"/>
        <v/>
      </c>
    </row>
    <row r="489" spans="1:4" ht="13.5">
      <c r="A489" s="118" t="s">
        <v>350</v>
      </c>
      <c r="B489" s="122">
        <v>2</v>
      </c>
      <c r="C489" s="10"/>
      <c r="D489" s="120">
        <f t="shared" si="7"/>
        <v>0</v>
      </c>
    </row>
    <row r="490" spans="1:4" ht="13.5">
      <c r="A490" s="118" t="s">
        <v>351</v>
      </c>
      <c r="B490" s="119">
        <v>51</v>
      </c>
      <c r="C490" s="119">
        <f>SUM(C491:C500)</f>
        <v>2</v>
      </c>
      <c r="D490" s="120">
        <f t="shared" si="7"/>
        <v>3.9</v>
      </c>
    </row>
    <row r="491" spans="1:4" ht="13.5">
      <c r="A491" s="118" t="s">
        <v>81</v>
      </c>
      <c r="B491" s="122">
        <v>0</v>
      </c>
      <c r="C491" s="10"/>
      <c r="D491" s="120" t="str">
        <f t="shared" si="7"/>
        <v/>
      </c>
    </row>
    <row r="492" spans="1:4" ht="13.5">
      <c r="A492" s="118" t="s">
        <v>82</v>
      </c>
      <c r="B492" s="122">
        <v>0</v>
      </c>
      <c r="C492" s="10"/>
      <c r="D492" s="120" t="str">
        <f t="shared" si="7"/>
        <v/>
      </c>
    </row>
    <row r="493" spans="1:4" ht="13.5">
      <c r="A493" s="118" t="s">
        <v>83</v>
      </c>
      <c r="B493" s="122">
        <v>0</v>
      </c>
      <c r="C493" s="10"/>
      <c r="D493" s="120" t="str">
        <f t="shared" si="7"/>
        <v/>
      </c>
    </row>
    <row r="494" spans="1:4" ht="13.5">
      <c r="A494" s="118" t="s">
        <v>352</v>
      </c>
      <c r="B494" s="122">
        <v>0</v>
      </c>
      <c r="C494" s="10"/>
      <c r="D494" s="120" t="str">
        <f t="shared" si="7"/>
        <v/>
      </c>
    </row>
    <row r="495" spans="1:4" ht="13.5">
      <c r="A495" s="118" t="s">
        <v>353</v>
      </c>
      <c r="B495" s="122">
        <v>0</v>
      </c>
      <c r="C495" s="10"/>
      <c r="D495" s="120" t="str">
        <f t="shared" si="7"/>
        <v/>
      </c>
    </row>
    <row r="496" spans="1:4" ht="13.5">
      <c r="A496" s="118" t="s">
        <v>354</v>
      </c>
      <c r="B496" s="122">
        <v>0</v>
      </c>
      <c r="C496" s="10"/>
      <c r="D496" s="120" t="str">
        <f t="shared" si="7"/>
        <v/>
      </c>
    </row>
    <row r="497" spans="1:4" ht="13.5">
      <c r="A497" s="118" t="s">
        <v>355</v>
      </c>
      <c r="B497" s="122">
        <v>0</v>
      </c>
      <c r="C497" s="10"/>
      <c r="D497" s="120" t="str">
        <f t="shared" si="7"/>
        <v/>
      </c>
    </row>
    <row r="498" spans="1:4" ht="13.5">
      <c r="A498" s="118" t="s">
        <v>356</v>
      </c>
      <c r="B498" s="122">
        <v>51</v>
      </c>
      <c r="C498" s="10">
        <v>2</v>
      </c>
      <c r="D498" s="120">
        <f t="shared" si="7"/>
        <v>3.9</v>
      </c>
    </row>
    <row r="499" spans="1:4" ht="13.5">
      <c r="A499" s="118" t="s">
        <v>357</v>
      </c>
      <c r="B499" s="122">
        <v>0</v>
      </c>
      <c r="C499" s="10"/>
      <c r="D499" s="120" t="str">
        <f t="shared" si="7"/>
        <v/>
      </c>
    </row>
    <row r="500" spans="1:4" ht="13.5">
      <c r="A500" s="118" t="s">
        <v>358</v>
      </c>
      <c r="B500" s="122">
        <v>0</v>
      </c>
      <c r="C500" s="10"/>
      <c r="D500" s="120" t="str">
        <f t="shared" si="7"/>
        <v/>
      </c>
    </row>
    <row r="501" spans="1:4" ht="13.5">
      <c r="A501" s="118" t="s">
        <v>1546</v>
      </c>
      <c r="B501" s="119">
        <v>856</v>
      </c>
      <c r="C501" s="119">
        <f>SUM(C502:C509)</f>
        <v>31</v>
      </c>
      <c r="D501" s="120">
        <f t="shared" si="7"/>
        <v>3.6</v>
      </c>
    </row>
    <row r="502" spans="1:4" ht="13.5">
      <c r="A502" s="133" t="s">
        <v>1486</v>
      </c>
      <c r="B502" s="129">
        <v>547</v>
      </c>
      <c r="C502" s="10"/>
      <c r="D502" s="120">
        <f t="shared" si="7"/>
        <v>0</v>
      </c>
    </row>
    <row r="503" spans="1:4" ht="13.5">
      <c r="A503" s="133" t="s">
        <v>1547</v>
      </c>
      <c r="B503" s="129">
        <v>0</v>
      </c>
      <c r="C503" s="10"/>
      <c r="D503" s="120" t="str">
        <f t="shared" si="7"/>
        <v/>
      </c>
    </row>
    <row r="504" spans="1:4" ht="13.5">
      <c r="A504" s="133" t="s">
        <v>1505</v>
      </c>
      <c r="B504" s="129">
        <v>61</v>
      </c>
      <c r="C504" s="10"/>
      <c r="D504" s="120">
        <f t="shared" si="7"/>
        <v>0</v>
      </c>
    </row>
    <row r="505" spans="1:4" ht="13.5">
      <c r="A505" s="133" t="s">
        <v>1548</v>
      </c>
      <c r="B505" s="129">
        <v>0</v>
      </c>
      <c r="C505" s="10"/>
      <c r="D505" s="120" t="str">
        <f t="shared" si="7"/>
        <v/>
      </c>
    </row>
    <row r="506" spans="1:4" ht="13.5">
      <c r="A506" s="133" t="s">
        <v>1549</v>
      </c>
      <c r="B506" s="129">
        <v>0</v>
      </c>
      <c r="C506" s="10"/>
      <c r="D506" s="120" t="str">
        <f t="shared" si="7"/>
        <v/>
      </c>
    </row>
    <row r="507" spans="1:4" ht="13.5">
      <c r="A507" s="133" t="s">
        <v>1550</v>
      </c>
      <c r="B507" s="129">
        <v>0</v>
      </c>
      <c r="C507" s="10"/>
      <c r="D507" s="120" t="str">
        <f t="shared" si="7"/>
        <v/>
      </c>
    </row>
    <row r="508" spans="1:4" ht="13.5">
      <c r="A508" s="133" t="s">
        <v>1551</v>
      </c>
      <c r="B508" s="129">
        <v>0</v>
      </c>
      <c r="C508" s="10"/>
      <c r="D508" s="120" t="str">
        <f t="shared" si="7"/>
        <v/>
      </c>
    </row>
    <row r="509" spans="1:4" ht="13.5">
      <c r="A509" s="133" t="s">
        <v>1552</v>
      </c>
      <c r="B509" s="129">
        <v>248</v>
      </c>
      <c r="C509" s="10">
        <v>31</v>
      </c>
      <c r="D509" s="120">
        <f t="shared" si="7"/>
        <v>12.5</v>
      </c>
    </row>
    <row r="510" spans="1:4" ht="13.5">
      <c r="A510" s="133" t="s">
        <v>1553</v>
      </c>
      <c r="B510" s="119">
        <v>0</v>
      </c>
      <c r="C510" s="119">
        <f>SUM(C511:C516)</f>
        <v>848</v>
      </c>
      <c r="D510" s="120" t="str">
        <f t="shared" si="7"/>
        <v/>
      </c>
    </row>
    <row r="511" spans="1:4" ht="13.5">
      <c r="A511" s="133" t="s">
        <v>81</v>
      </c>
      <c r="B511" s="10"/>
      <c r="C511" s="10">
        <v>56</v>
      </c>
      <c r="D511" s="120" t="str">
        <f t="shared" si="7"/>
        <v/>
      </c>
    </row>
    <row r="512" spans="1:4" ht="13.5">
      <c r="A512" s="133" t="s">
        <v>82</v>
      </c>
      <c r="B512" s="10"/>
      <c r="C512" s="10"/>
      <c r="D512" s="120" t="str">
        <f t="shared" si="7"/>
        <v/>
      </c>
    </row>
    <row r="513" spans="1:4" ht="13.5">
      <c r="A513" s="133" t="s">
        <v>83</v>
      </c>
      <c r="B513" s="10"/>
      <c r="C513" s="10">
        <v>534</v>
      </c>
      <c r="D513" s="120" t="str">
        <f t="shared" si="7"/>
        <v/>
      </c>
    </row>
    <row r="514" spans="1:4" ht="13.5">
      <c r="A514" s="133" t="s">
        <v>359</v>
      </c>
      <c r="B514" s="129">
        <v>0</v>
      </c>
      <c r="C514" s="10"/>
      <c r="D514" s="120" t="str">
        <f t="shared" si="7"/>
        <v/>
      </c>
    </row>
    <row r="515" spans="1:4" ht="13.5">
      <c r="A515" s="133" t="s">
        <v>360</v>
      </c>
      <c r="B515" s="129">
        <v>0</v>
      </c>
      <c r="C515" s="10"/>
      <c r="D515" s="120" t="str">
        <f t="shared" si="7"/>
        <v/>
      </c>
    </row>
    <row r="516" spans="1:4" ht="13.5">
      <c r="A516" s="133" t="s">
        <v>1554</v>
      </c>
      <c r="B516" s="10"/>
      <c r="C516" s="10">
        <v>258</v>
      </c>
      <c r="D516" s="120" t="str">
        <f t="shared" si="7"/>
        <v/>
      </c>
    </row>
    <row r="517" spans="1:4" ht="13.5">
      <c r="A517" s="118" t="s">
        <v>361</v>
      </c>
      <c r="B517" s="119">
        <v>3</v>
      </c>
      <c r="C517" s="119">
        <f>SUM(C518:C520)</f>
        <v>166</v>
      </c>
      <c r="D517" s="120">
        <f t="shared" ref="D517:D580" si="8">IF(B517=0,"",ROUND(C517/B517*100,1))</f>
        <v>5533.3</v>
      </c>
    </row>
    <row r="518" spans="1:4" ht="13.5">
      <c r="A518" s="118" t="s">
        <v>362</v>
      </c>
      <c r="B518" s="122">
        <v>0</v>
      </c>
      <c r="C518" s="10"/>
      <c r="D518" s="120" t="str">
        <f t="shared" si="8"/>
        <v/>
      </c>
    </row>
    <row r="519" spans="1:4" ht="13.5">
      <c r="A519" s="118" t="s">
        <v>363</v>
      </c>
      <c r="B519" s="122">
        <v>0</v>
      </c>
      <c r="C519" s="10"/>
      <c r="D519" s="120" t="str">
        <f t="shared" si="8"/>
        <v/>
      </c>
    </row>
    <row r="520" spans="1:4" ht="13.5">
      <c r="A520" s="118" t="s">
        <v>364</v>
      </c>
      <c r="B520" s="122">
        <v>3</v>
      </c>
      <c r="C520" s="10">
        <v>166</v>
      </c>
      <c r="D520" s="120">
        <f t="shared" si="8"/>
        <v>5533.3</v>
      </c>
    </row>
    <row r="521" spans="1:4" ht="13.5">
      <c r="A521" s="118" t="s">
        <v>365</v>
      </c>
      <c r="B521" s="119">
        <v>34686</v>
      </c>
      <c r="C521" s="119">
        <f>SUM(C522,C536,C544,C546,C555,C559,C569,C577,C584,C591,C600,C605,C608,C611,C614,C617,C620,C624,C629,C637,)</f>
        <v>44985</v>
      </c>
      <c r="D521" s="120">
        <f t="shared" si="8"/>
        <v>129.69999999999999</v>
      </c>
    </row>
    <row r="522" spans="1:4" ht="13.5">
      <c r="A522" s="118" t="s">
        <v>366</v>
      </c>
      <c r="B522" s="119">
        <v>889</v>
      </c>
      <c r="C522" s="119">
        <f>SUM(C523:C535)</f>
        <v>1643</v>
      </c>
      <c r="D522" s="120">
        <f t="shared" si="8"/>
        <v>184.8</v>
      </c>
    </row>
    <row r="523" spans="1:4" ht="13.5">
      <c r="A523" s="118" t="s">
        <v>81</v>
      </c>
      <c r="B523" s="122">
        <v>261</v>
      </c>
      <c r="C523" s="10">
        <v>309</v>
      </c>
      <c r="D523" s="120">
        <f t="shared" si="8"/>
        <v>118.4</v>
      </c>
    </row>
    <row r="524" spans="1:4" ht="13.5">
      <c r="A524" s="118" t="s">
        <v>82</v>
      </c>
      <c r="B524" s="122">
        <v>30</v>
      </c>
      <c r="C524" s="10">
        <v>35</v>
      </c>
      <c r="D524" s="120">
        <f t="shared" si="8"/>
        <v>116.7</v>
      </c>
    </row>
    <row r="525" spans="1:4" ht="13.5">
      <c r="A525" s="118" t="s">
        <v>83</v>
      </c>
      <c r="B525" s="122">
        <v>109</v>
      </c>
      <c r="C525" s="10">
        <v>168</v>
      </c>
      <c r="D525" s="120">
        <f t="shared" si="8"/>
        <v>154.1</v>
      </c>
    </row>
    <row r="526" spans="1:4" ht="13.5">
      <c r="A526" s="118" t="s">
        <v>367</v>
      </c>
      <c r="B526" s="122">
        <v>0</v>
      </c>
      <c r="C526" s="10"/>
      <c r="D526" s="120" t="str">
        <f t="shared" si="8"/>
        <v/>
      </c>
    </row>
    <row r="527" spans="1:4" ht="13.5">
      <c r="A527" s="118" t="s">
        <v>368</v>
      </c>
      <c r="B527" s="122">
        <v>10</v>
      </c>
      <c r="C527" s="10"/>
      <c r="D527" s="120">
        <f t="shared" si="8"/>
        <v>0</v>
      </c>
    </row>
    <row r="528" spans="1:4" ht="13.5">
      <c r="A528" s="118" t="s">
        <v>369</v>
      </c>
      <c r="B528" s="122">
        <v>0</v>
      </c>
      <c r="C528" s="10"/>
      <c r="D528" s="120" t="str">
        <f t="shared" si="8"/>
        <v/>
      </c>
    </row>
    <row r="529" spans="1:4" ht="13.5">
      <c r="A529" s="118" t="s">
        <v>370</v>
      </c>
      <c r="B529" s="122">
        <v>0</v>
      </c>
      <c r="C529" s="10"/>
      <c r="D529" s="120" t="str">
        <f t="shared" si="8"/>
        <v/>
      </c>
    </row>
    <row r="530" spans="1:4" ht="13.5">
      <c r="A530" s="118" t="s">
        <v>122</v>
      </c>
      <c r="B530" s="122">
        <v>0</v>
      </c>
      <c r="C530" s="10"/>
      <c r="D530" s="120" t="str">
        <f t="shared" si="8"/>
        <v/>
      </c>
    </row>
    <row r="531" spans="1:4" ht="13.5">
      <c r="A531" s="118" t="s">
        <v>371</v>
      </c>
      <c r="B531" s="134">
        <v>434</v>
      </c>
      <c r="C531" s="10">
        <v>1073</v>
      </c>
      <c r="D531" s="120">
        <f t="shared" si="8"/>
        <v>247.2</v>
      </c>
    </row>
    <row r="532" spans="1:4" ht="13.5">
      <c r="A532" s="118" t="s">
        <v>372</v>
      </c>
      <c r="B532" s="122">
        <v>0</v>
      </c>
      <c r="C532" s="10"/>
      <c r="D532" s="120" t="str">
        <f t="shared" si="8"/>
        <v/>
      </c>
    </row>
    <row r="533" spans="1:4" ht="13.5">
      <c r="A533" s="118" t="s">
        <v>373</v>
      </c>
      <c r="B533" s="122">
        <v>0</v>
      </c>
      <c r="C533" s="10"/>
      <c r="D533" s="120" t="str">
        <f t="shared" si="8"/>
        <v/>
      </c>
    </row>
    <row r="534" spans="1:4" ht="13.5">
      <c r="A534" s="118" t="s">
        <v>374</v>
      </c>
      <c r="B534" s="122">
        <v>45</v>
      </c>
      <c r="C534" s="10"/>
      <c r="D534" s="120">
        <f t="shared" si="8"/>
        <v>0</v>
      </c>
    </row>
    <row r="535" spans="1:4" ht="13.5">
      <c r="A535" s="118" t="s">
        <v>375</v>
      </c>
      <c r="B535" s="122">
        <v>0</v>
      </c>
      <c r="C535" s="10">
        <v>58</v>
      </c>
      <c r="D535" s="120" t="str">
        <f t="shared" si="8"/>
        <v/>
      </c>
    </row>
    <row r="536" spans="1:4" ht="13.5">
      <c r="A536" s="118" t="s">
        <v>376</v>
      </c>
      <c r="B536" s="119">
        <v>512</v>
      </c>
      <c r="C536" s="119">
        <f>SUM(C537:C543)</f>
        <v>514</v>
      </c>
      <c r="D536" s="120">
        <f t="shared" si="8"/>
        <v>100.4</v>
      </c>
    </row>
    <row r="537" spans="1:4" ht="13.5">
      <c r="A537" s="118" t="s">
        <v>81</v>
      </c>
      <c r="B537" s="122">
        <v>172</v>
      </c>
      <c r="C537" s="10">
        <v>121</v>
      </c>
      <c r="D537" s="120">
        <f t="shared" si="8"/>
        <v>70.3</v>
      </c>
    </row>
    <row r="538" spans="1:4" ht="13.5">
      <c r="A538" s="118" t="s">
        <v>82</v>
      </c>
      <c r="B538" s="122">
        <v>0</v>
      </c>
      <c r="C538" s="10"/>
      <c r="D538" s="120" t="str">
        <f t="shared" si="8"/>
        <v/>
      </c>
    </row>
    <row r="539" spans="1:4" ht="13.5">
      <c r="A539" s="118" t="s">
        <v>83</v>
      </c>
      <c r="B539" s="122">
        <v>155</v>
      </c>
      <c r="C539" s="10">
        <v>179</v>
      </c>
      <c r="D539" s="120">
        <f t="shared" si="8"/>
        <v>115.5</v>
      </c>
    </row>
    <row r="540" spans="1:4" ht="13.5">
      <c r="A540" s="118" t="s">
        <v>377</v>
      </c>
      <c r="B540" s="122">
        <v>0</v>
      </c>
      <c r="C540" s="10"/>
      <c r="D540" s="120" t="str">
        <f t="shared" si="8"/>
        <v/>
      </c>
    </row>
    <row r="541" spans="1:4" ht="13.5">
      <c r="A541" s="118" t="s">
        <v>378</v>
      </c>
      <c r="B541" s="122">
        <v>5</v>
      </c>
      <c r="C541" s="10"/>
      <c r="D541" s="120">
        <f t="shared" si="8"/>
        <v>0</v>
      </c>
    </row>
    <row r="542" spans="1:4" ht="13.5">
      <c r="A542" s="118" t="s">
        <v>379</v>
      </c>
      <c r="B542" s="122">
        <v>20</v>
      </c>
      <c r="C542" s="10"/>
      <c r="D542" s="120">
        <f t="shared" si="8"/>
        <v>0</v>
      </c>
    </row>
    <row r="543" spans="1:4" ht="13.5">
      <c r="A543" s="118" t="s">
        <v>380</v>
      </c>
      <c r="B543" s="122">
        <v>160</v>
      </c>
      <c r="C543" s="10">
        <v>214</v>
      </c>
      <c r="D543" s="120">
        <f t="shared" si="8"/>
        <v>133.80000000000001</v>
      </c>
    </row>
    <row r="544" spans="1:4" ht="13.5">
      <c r="A544" s="118" t="s">
        <v>381</v>
      </c>
      <c r="B544" s="119">
        <v>0</v>
      </c>
      <c r="C544" s="119">
        <f>SUM(C545)</f>
        <v>0</v>
      </c>
      <c r="D544" s="120" t="str">
        <f t="shared" si="8"/>
        <v/>
      </c>
    </row>
    <row r="545" spans="1:4" ht="13.5">
      <c r="A545" s="118" t="s">
        <v>382</v>
      </c>
      <c r="B545" s="122">
        <v>0</v>
      </c>
      <c r="C545" s="10"/>
      <c r="D545" s="120" t="str">
        <f t="shared" si="8"/>
        <v/>
      </c>
    </row>
    <row r="546" spans="1:4" ht="13.5">
      <c r="A546" s="118" t="s">
        <v>383</v>
      </c>
      <c r="B546" s="119">
        <v>12393</v>
      </c>
      <c r="C546" s="119">
        <f>SUM(C547:C554)</f>
        <v>21091</v>
      </c>
      <c r="D546" s="120">
        <f t="shared" si="8"/>
        <v>170.2</v>
      </c>
    </row>
    <row r="547" spans="1:4" ht="13.5">
      <c r="A547" s="118" t="s">
        <v>384</v>
      </c>
      <c r="B547" s="122">
        <v>0</v>
      </c>
      <c r="C547" s="10"/>
      <c r="D547" s="120" t="str">
        <f t="shared" si="8"/>
        <v/>
      </c>
    </row>
    <row r="548" spans="1:4" ht="13.5">
      <c r="A548" s="118" t="s">
        <v>385</v>
      </c>
      <c r="B548" s="122">
        <v>0</v>
      </c>
      <c r="C548" s="10">
        <v>13</v>
      </c>
      <c r="D548" s="120" t="str">
        <f t="shared" si="8"/>
        <v/>
      </c>
    </row>
    <row r="549" spans="1:4" ht="13.5">
      <c r="A549" s="118" t="s">
        <v>386</v>
      </c>
      <c r="B549" s="122">
        <v>0</v>
      </c>
      <c r="C549" s="10"/>
      <c r="D549" s="120" t="str">
        <f t="shared" si="8"/>
        <v/>
      </c>
    </row>
    <row r="550" spans="1:4" ht="13.5">
      <c r="A550" s="118" t="s">
        <v>387</v>
      </c>
      <c r="B550" s="122">
        <v>0</v>
      </c>
      <c r="C550" s="10"/>
      <c r="D550" s="120" t="str">
        <f t="shared" si="8"/>
        <v/>
      </c>
    </row>
    <row r="551" spans="1:4" ht="13.5">
      <c r="A551" s="118" t="s">
        <v>388</v>
      </c>
      <c r="B551" s="122">
        <v>7768</v>
      </c>
      <c r="C551" s="10">
        <v>12071</v>
      </c>
      <c r="D551" s="120">
        <f t="shared" si="8"/>
        <v>155.4</v>
      </c>
    </row>
    <row r="552" spans="1:4" ht="13.5">
      <c r="A552" s="118" t="s">
        <v>389</v>
      </c>
      <c r="B552" s="122">
        <v>0</v>
      </c>
      <c r="C552" s="10">
        <v>2511</v>
      </c>
      <c r="D552" s="120" t="str">
        <f t="shared" si="8"/>
        <v/>
      </c>
    </row>
    <row r="553" spans="1:4" ht="13.5">
      <c r="A553" s="118" t="s">
        <v>390</v>
      </c>
      <c r="B553" s="122">
        <v>4625</v>
      </c>
      <c r="C553" s="10">
        <v>6496</v>
      </c>
      <c r="D553" s="120">
        <f t="shared" si="8"/>
        <v>140.5</v>
      </c>
    </row>
    <row r="554" spans="1:4" ht="13.5">
      <c r="A554" s="118" t="s">
        <v>391</v>
      </c>
      <c r="B554" s="122">
        <v>0</v>
      </c>
      <c r="C554" s="10"/>
      <c r="D554" s="120" t="str">
        <f t="shared" si="8"/>
        <v/>
      </c>
    </row>
    <row r="555" spans="1:4" ht="13.5">
      <c r="A555" s="118" t="s">
        <v>392</v>
      </c>
      <c r="B555" s="119">
        <v>0</v>
      </c>
      <c r="C555" s="119">
        <f>SUM(C556:C558)</f>
        <v>0</v>
      </c>
      <c r="D555" s="120" t="str">
        <f t="shared" si="8"/>
        <v/>
      </c>
    </row>
    <row r="556" spans="1:4" ht="13.5">
      <c r="A556" s="118" t="s">
        <v>393</v>
      </c>
      <c r="B556" s="122">
        <v>0</v>
      </c>
      <c r="C556" s="10"/>
      <c r="D556" s="120" t="str">
        <f t="shared" si="8"/>
        <v/>
      </c>
    </row>
    <row r="557" spans="1:4" ht="13.5">
      <c r="A557" s="118" t="s">
        <v>394</v>
      </c>
      <c r="B557" s="122">
        <v>0</v>
      </c>
      <c r="C557" s="10"/>
      <c r="D557" s="120" t="str">
        <f t="shared" si="8"/>
        <v/>
      </c>
    </row>
    <row r="558" spans="1:4" ht="13.5">
      <c r="A558" s="118" t="s">
        <v>395</v>
      </c>
      <c r="B558" s="122">
        <v>0</v>
      </c>
      <c r="C558" s="10"/>
      <c r="D558" s="120" t="str">
        <f t="shared" si="8"/>
        <v/>
      </c>
    </row>
    <row r="559" spans="1:4" ht="13.5">
      <c r="A559" s="118" t="s">
        <v>396</v>
      </c>
      <c r="B559" s="119">
        <v>92</v>
      </c>
      <c r="C559" s="119">
        <f>SUM(C560:C568)</f>
        <v>315</v>
      </c>
      <c r="D559" s="120">
        <f t="shared" si="8"/>
        <v>342.4</v>
      </c>
    </row>
    <row r="560" spans="1:4" ht="13.5">
      <c r="A560" s="118" t="s">
        <v>397</v>
      </c>
      <c r="B560" s="122">
        <v>0</v>
      </c>
      <c r="C560" s="10"/>
      <c r="D560" s="120" t="str">
        <f t="shared" si="8"/>
        <v/>
      </c>
    </row>
    <row r="561" spans="1:4" ht="13.5">
      <c r="A561" s="118" t="s">
        <v>398</v>
      </c>
      <c r="B561" s="122">
        <v>0</v>
      </c>
      <c r="C561" s="10"/>
      <c r="D561" s="120" t="str">
        <f t="shared" si="8"/>
        <v/>
      </c>
    </row>
    <row r="562" spans="1:4" ht="13.5">
      <c r="A562" s="118" t="s">
        <v>399</v>
      </c>
      <c r="B562" s="122">
        <v>0</v>
      </c>
      <c r="C562" s="10"/>
      <c r="D562" s="120" t="str">
        <f t="shared" si="8"/>
        <v/>
      </c>
    </row>
    <row r="563" spans="1:4" ht="13.5">
      <c r="A563" s="118" t="s">
        <v>400</v>
      </c>
      <c r="B563" s="122">
        <v>0</v>
      </c>
      <c r="C563" s="10"/>
      <c r="D563" s="120" t="str">
        <f t="shared" si="8"/>
        <v/>
      </c>
    </row>
    <row r="564" spans="1:4" ht="13.5">
      <c r="A564" s="118" t="s">
        <v>401</v>
      </c>
      <c r="B564" s="122">
        <v>0</v>
      </c>
      <c r="C564" s="10"/>
      <c r="D564" s="120" t="str">
        <f t="shared" si="8"/>
        <v/>
      </c>
    </row>
    <row r="565" spans="1:4" ht="13.5">
      <c r="A565" s="118" t="s">
        <v>402</v>
      </c>
      <c r="B565" s="122">
        <v>0</v>
      </c>
      <c r="C565" s="10"/>
      <c r="D565" s="120" t="str">
        <f t="shared" si="8"/>
        <v/>
      </c>
    </row>
    <row r="566" spans="1:4" ht="13.5">
      <c r="A566" s="118" t="s">
        <v>403</v>
      </c>
      <c r="B566" s="122">
        <v>0</v>
      </c>
      <c r="C566" s="10"/>
      <c r="D566" s="120" t="str">
        <f t="shared" si="8"/>
        <v/>
      </c>
    </row>
    <row r="567" spans="1:4" ht="13.5">
      <c r="A567" s="118" t="s">
        <v>404</v>
      </c>
      <c r="B567" s="122">
        <v>0</v>
      </c>
      <c r="C567" s="10"/>
      <c r="D567" s="120" t="str">
        <f t="shared" si="8"/>
        <v/>
      </c>
    </row>
    <row r="568" spans="1:4" ht="13.5">
      <c r="A568" s="118" t="s">
        <v>405</v>
      </c>
      <c r="B568" s="122">
        <v>92</v>
      </c>
      <c r="C568" s="10">
        <v>315</v>
      </c>
      <c r="D568" s="120">
        <f t="shared" si="8"/>
        <v>342.4</v>
      </c>
    </row>
    <row r="569" spans="1:4" ht="13.5">
      <c r="A569" s="118" t="s">
        <v>406</v>
      </c>
      <c r="B569" s="119">
        <v>2879</v>
      </c>
      <c r="C569" s="119">
        <f>SUM(C570:C576)</f>
        <v>3017</v>
      </c>
      <c r="D569" s="120">
        <f t="shared" si="8"/>
        <v>104.8</v>
      </c>
    </row>
    <row r="570" spans="1:4" ht="13.5">
      <c r="A570" s="118" t="s">
        <v>407</v>
      </c>
      <c r="B570" s="122">
        <v>0</v>
      </c>
      <c r="C570" s="10">
        <v>84</v>
      </c>
      <c r="D570" s="120" t="str">
        <f t="shared" si="8"/>
        <v/>
      </c>
    </row>
    <row r="571" spans="1:4" ht="13.5">
      <c r="A571" s="118" t="s">
        <v>408</v>
      </c>
      <c r="B571" s="122">
        <v>0</v>
      </c>
      <c r="C571" s="10"/>
      <c r="D571" s="120" t="str">
        <f t="shared" si="8"/>
        <v/>
      </c>
    </row>
    <row r="572" spans="1:4" ht="13.5">
      <c r="A572" s="118" t="s">
        <v>409</v>
      </c>
      <c r="B572" s="122">
        <v>1245</v>
      </c>
      <c r="C572" s="10">
        <v>1523</v>
      </c>
      <c r="D572" s="120">
        <f t="shared" si="8"/>
        <v>122.3</v>
      </c>
    </row>
    <row r="573" spans="1:4" ht="13.5">
      <c r="A573" s="118" t="s">
        <v>410</v>
      </c>
      <c r="B573" s="122">
        <v>3</v>
      </c>
      <c r="C573" s="10">
        <v>3</v>
      </c>
      <c r="D573" s="120">
        <f t="shared" si="8"/>
        <v>100</v>
      </c>
    </row>
    <row r="574" spans="1:4" ht="13.5">
      <c r="A574" s="118" t="s">
        <v>411</v>
      </c>
      <c r="B574" s="122">
        <v>980</v>
      </c>
      <c r="C574" s="10">
        <v>30</v>
      </c>
      <c r="D574" s="120">
        <f t="shared" si="8"/>
        <v>3.1</v>
      </c>
    </row>
    <row r="575" spans="1:4" ht="13.5">
      <c r="A575" s="118" t="s">
        <v>412</v>
      </c>
      <c r="B575" s="122">
        <v>0</v>
      </c>
      <c r="C575" s="10"/>
      <c r="D575" s="120" t="str">
        <f t="shared" si="8"/>
        <v/>
      </c>
    </row>
    <row r="576" spans="1:4" s="28" customFormat="1">
      <c r="A576" s="118" t="s">
        <v>413</v>
      </c>
      <c r="B576" s="122">
        <v>651</v>
      </c>
      <c r="C576" s="10">
        <v>1377</v>
      </c>
      <c r="D576" s="120">
        <f t="shared" si="8"/>
        <v>211.5</v>
      </c>
    </row>
    <row r="577" spans="1:4" s="28" customFormat="1">
      <c r="A577" s="118" t="s">
        <v>414</v>
      </c>
      <c r="B577" s="119">
        <v>666</v>
      </c>
      <c r="C577" s="119">
        <f>SUM(C578:C583)</f>
        <v>751</v>
      </c>
      <c r="D577" s="120">
        <f t="shared" si="8"/>
        <v>112.8</v>
      </c>
    </row>
    <row r="578" spans="1:4" ht="13.5">
      <c r="A578" s="118" t="s">
        <v>415</v>
      </c>
      <c r="B578" s="122">
        <v>520</v>
      </c>
      <c r="C578" s="10">
        <v>220</v>
      </c>
      <c r="D578" s="120">
        <f t="shared" si="8"/>
        <v>42.3</v>
      </c>
    </row>
    <row r="579" spans="1:4" ht="13.5">
      <c r="A579" s="118" t="s">
        <v>416</v>
      </c>
      <c r="B579" s="122">
        <v>28</v>
      </c>
      <c r="C579" s="10">
        <v>454</v>
      </c>
      <c r="D579" s="120">
        <f t="shared" si="8"/>
        <v>1621.4</v>
      </c>
    </row>
    <row r="580" spans="1:4" ht="13.5">
      <c r="A580" s="118" t="s">
        <v>417</v>
      </c>
      <c r="B580" s="122">
        <v>17</v>
      </c>
      <c r="C580" s="10"/>
      <c r="D580" s="120">
        <f t="shared" si="8"/>
        <v>0</v>
      </c>
    </row>
    <row r="581" spans="1:4" ht="13.5">
      <c r="A581" s="118" t="s">
        <v>418</v>
      </c>
      <c r="B581" s="122">
        <v>34</v>
      </c>
      <c r="C581" s="10"/>
      <c r="D581" s="120">
        <f t="shared" ref="D581:D644" si="9">IF(B581=0,"",ROUND(C581/B581*100,1))</f>
        <v>0</v>
      </c>
    </row>
    <row r="582" spans="1:4" ht="13.5">
      <c r="A582" s="133" t="s">
        <v>1555</v>
      </c>
      <c r="B582" s="129">
        <v>0</v>
      </c>
      <c r="C582" s="10"/>
      <c r="D582" s="120" t="str">
        <f t="shared" si="9"/>
        <v/>
      </c>
    </row>
    <row r="583" spans="1:4" s="28" customFormat="1">
      <c r="A583" s="118" t="s">
        <v>419</v>
      </c>
      <c r="B583" s="122">
        <v>67</v>
      </c>
      <c r="C583" s="10">
        <v>77</v>
      </c>
      <c r="D583" s="120">
        <f t="shared" si="9"/>
        <v>114.9</v>
      </c>
    </row>
    <row r="584" spans="1:4" s="28" customFormat="1">
      <c r="A584" s="118" t="s">
        <v>420</v>
      </c>
      <c r="B584" s="119">
        <v>174</v>
      </c>
      <c r="C584" s="119">
        <f>SUM(C585:C590)</f>
        <v>929</v>
      </c>
      <c r="D584" s="120">
        <f t="shared" si="9"/>
        <v>533.9</v>
      </c>
    </row>
    <row r="585" spans="1:4" s="28" customFormat="1">
      <c r="A585" s="118" t="s">
        <v>421</v>
      </c>
      <c r="B585" s="122">
        <v>24</v>
      </c>
      <c r="C585" s="10">
        <v>25</v>
      </c>
      <c r="D585" s="120">
        <f t="shared" si="9"/>
        <v>104.2</v>
      </c>
    </row>
    <row r="586" spans="1:4" ht="13.5">
      <c r="A586" s="118" t="s">
        <v>422</v>
      </c>
      <c r="B586" s="122">
        <v>0</v>
      </c>
      <c r="C586" s="10">
        <v>826</v>
      </c>
      <c r="D586" s="120" t="str">
        <f t="shared" si="9"/>
        <v/>
      </c>
    </row>
    <row r="587" spans="1:4" ht="13.5">
      <c r="A587" s="118" t="s">
        <v>423</v>
      </c>
      <c r="B587" s="122">
        <v>0</v>
      </c>
      <c r="C587" s="10"/>
      <c r="D587" s="120" t="str">
        <f t="shared" si="9"/>
        <v/>
      </c>
    </row>
    <row r="588" spans="1:4" ht="13.5">
      <c r="A588" s="118" t="s">
        <v>424</v>
      </c>
      <c r="B588" s="122">
        <v>98</v>
      </c>
      <c r="C588" s="10">
        <v>16</v>
      </c>
      <c r="D588" s="120">
        <f t="shared" si="9"/>
        <v>16.3</v>
      </c>
    </row>
    <row r="589" spans="1:4" ht="13.5">
      <c r="A589" s="118" t="s">
        <v>425</v>
      </c>
      <c r="B589" s="122">
        <v>0</v>
      </c>
      <c r="C589" s="10">
        <v>62</v>
      </c>
      <c r="D589" s="120" t="str">
        <f t="shared" si="9"/>
        <v/>
      </c>
    </row>
    <row r="590" spans="1:4" ht="13.5">
      <c r="A590" s="118" t="s">
        <v>426</v>
      </c>
      <c r="B590" s="122">
        <v>52</v>
      </c>
      <c r="C590" s="10"/>
      <c r="D590" s="120">
        <f t="shared" si="9"/>
        <v>0</v>
      </c>
    </row>
    <row r="591" spans="1:4" ht="13.5">
      <c r="A591" s="118" t="s">
        <v>427</v>
      </c>
      <c r="B591" s="119">
        <v>1075</v>
      </c>
      <c r="C591" s="119">
        <f>SUM(C592:C599)</f>
        <v>1107</v>
      </c>
      <c r="D591" s="120">
        <f t="shared" si="9"/>
        <v>103</v>
      </c>
    </row>
    <row r="592" spans="1:4" ht="13.5">
      <c r="A592" s="118" t="s">
        <v>81</v>
      </c>
      <c r="B592" s="122">
        <v>41</v>
      </c>
      <c r="C592" s="10">
        <v>48</v>
      </c>
      <c r="D592" s="120">
        <f t="shared" si="9"/>
        <v>117.1</v>
      </c>
    </row>
    <row r="593" spans="1:4" ht="13.5">
      <c r="A593" s="118" t="s">
        <v>82</v>
      </c>
      <c r="B593" s="122">
        <v>2</v>
      </c>
      <c r="C593" s="10"/>
      <c r="D593" s="120">
        <f t="shared" si="9"/>
        <v>0</v>
      </c>
    </row>
    <row r="594" spans="1:4" ht="13.5">
      <c r="A594" s="118" t="s">
        <v>83</v>
      </c>
      <c r="B594" s="122">
        <v>19</v>
      </c>
      <c r="C594" s="10">
        <v>22</v>
      </c>
      <c r="D594" s="120">
        <f t="shared" si="9"/>
        <v>115.8</v>
      </c>
    </row>
    <row r="595" spans="1:4" ht="13.5">
      <c r="A595" s="118" t="s">
        <v>428</v>
      </c>
      <c r="B595" s="122">
        <v>70</v>
      </c>
      <c r="C595" s="10"/>
      <c r="D595" s="120">
        <f t="shared" si="9"/>
        <v>0</v>
      </c>
    </row>
    <row r="596" spans="1:4" ht="13.5">
      <c r="A596" s="118" t="s">
        <v>429</v>
      </c>
      <c r="B596" s="122">
        <v>0</v>
      </c>
      <c r="C596" s="10"/>
      <c r="D596" s="120" t="str">
        <f t="shared" si="9"/>
        <v/>
      </c>
    </row>
    <row r="597" spans="1:4" ht="13.5">
      <c r="A597" s="118" t="s">
        <v>430</v>
      </c>
      <c r="B597" s="122">
        <v>0</v>
      </c>
      <c r="C597" s="10"/>
      <c r="D597" s="120" t="str">
        <f t="shared" si="9"/>
        <v/>
      </c>
    </row>
    <row r="598" spans="1:4" ht="13.5">
      <c r="A598" s="118" t="s">
        <v>431</v>
      </c>
      <c r="B598" s="122">
        <v>726</v>
      </c>
      <c r="C598" s="10">
        <v>389</v>
      </c>
      <c r="D598" s="120">
        <f t="shared" si="9"/>
        <v>53.6</v>
      </c>
    </row>
    <row r="599" spans="1:4" ht="13.5">
      <c r="A599" s="118" t="s">
        <v>432</v>
      </c>
      <c r="B599" s="122">
        <v>217</v>
      </c>
      <c r="C599" s="10">
        <v>648</v>
      </c>
      <c r="D599" s="120">
        <f t="shared" si="9"/>
        <v>298.60000000000002</v>
      </c>
    </row>
    <row r="600" spans="1:4" ht="13.5">
      <c r="A600" s="118" t="s">
        <v>433</v>
      </c>
      <c r="B600" s="119">
        <v>0</v>
      </c>
      <c r="C600" s="119">
        <f>SUM(C601:C604)</f>
        <v>0</v>
      </c>
      <c r="D600" s="120" t="str">
        <f t="shared" si="9"/>
        <v/>
      </c>
    </row>
    <row r="601" spans="1:4" ht="13.5">
      <c r="A601" s="118" t="s">
        <v>81</v>
      </c>
      <c r="B601" s="122">
        <v>0</v>
      </c>
      <c r="C601" s="10"/>
      <c r="D601" s="120" t="str">
        <f t="shared" si="9"/>
        <v/>
      </c>
    </row>
    <row r="602" spans="1:4" ht="13.5">
      <c r="A602" s="118" t="s">
        <v>82</v>
      </c>
      <c r="B602" s="122">
        <v>0</v>
      </c>
      <c r="C602" s="10"/>
      <c r="D602" s="120" t="str">
        <f t="shared" si="9"/>
        <v/>
      </c>
    </row>
    <row r="603" spans="1:4" ht="13.5">
      <c r="A603" s="118" t="s">
        <v>83</v>
      </c>
      <c r="B603" s="122">
        <v>0</v>
      </c>
      <c r="C603" s="10"/>
      <c r="D603" s="120" t="str">
        <f t="shared" si="9"/>
        <v/>
      </c>
    </row>
    <row r="604" spans="1:4" ht="13.5">
      <c r="A604" s="118" t="s">
        <v>434</v>
      </c>
      <c r="B604" s="122">
        <v>0</v>
      </c>
      <c r="C604" s="10"/>
      <c r="D604" s="120" t="str">
        <f t="shared" si="9"/>
        <v/>
      </c>
    </row>
    <row r="605" spans="1:4" ht="13.5">
      <c r="A605" s="118" t="s">
        <v>435</v>
      </c>
      <c r="B605" s="119">
        <v>5743</v>
      </c>
      <c r="C605" s="119">
        <f>SUM(C606:C607)</f>
        <v>3859</v>
      </c>
      <c r="D605" s="120">
        <f t="shared" si="9"/>
        <v>67.2</v>
      </c>
    </row>
    <row r="606" spans="1:4" ht="13.5">
      <c r="A606" s="118" t="s">
        <v>436</v>
      </c>
      <c r="B606" s="122">
        <v>1915</v>
      </c>
      <c r="C606" s="10"/>
      <c r="D606" s="120">
        <f t="shared" si="9"/>
        <v>0</v>
      </c>
    </row>
    <row r="607" spans="1:4" ht="13.5">
      <c r="A607" s="118" t="s">
        <v>437</v>
      </c>
      <c r="B607" s="122">
        <v>3828</v>
      </c>
      <c r="C607" s="10">
        <v>3859</v>
      </c>
      <c r="D607" s="120">
        <f t="shared" si="9"/>
        <v>100.8</v>
      </c>
    </row>
    <row r="608" spans="1:4" ht="13.5">
      <c r="A608" s="118" t="s">
        <v>438</v>
      </c>
      <c r="B608" s="119">
        <v>50</v>
      </c>
      <c r="C608" s="119">
        <f>SUM(C609:C610)</f>
        <v>30</v>
      </c>
      <c r="D608" s="120">
        <f t="shared" si="9"/>
        <v>60</v>
      </c>
    </row>
    <row r="609" spans="1:4" ht="13.5">
      <c r="A609" s="118" t="s">
        <v>439</v>
      </c>
      <c r="B609" s="122">
        <v>33</v>
      </c>
      <c r="C609" s="10">
        <v>30</v>
      </c>
      <c r="D609" s="120">
        <f t="shared" si="9"/>
        <v>90.9</v>
      </c>
    </row>
    <row r="610" spans="1:4" ht="13.5">
      <c r="A610" s="118" t="s">
        <v>440</v>
      </c>
      <c r="B610" s="122">
        <v>17</v>
      </c>
      <c r="C610" s="10"/>
      <c r="D610" s="120">
        <f t="shared" si="9"/>
        <v>0</v>
      </c>
    </row>
    <row r="611" spans="1:4" ht="13.5">
      <c r="A611" s="118" t="s">
        <v>441</v>
      </c>
      <c r="B611" s="119">
        <v>1000</v>
      </c>
      <c r="C611" s="119">
        <f>SUM(C612:C613)</f>
        <v>276</v>
      </c>
      <c r="D611" s="120">
        <f t="shared" si="9"/>
        <v>27.6</v>
      </c>
    </row>
    <row r="612" spans="1:4" ht="13.5">
      <c r="A612" s="118" t="s">
        <v>442</v>
      </c>
      <c r="B612" s="122">
        <v>0</v>
      </c>
      <c r="C612" s="10"/>
      <c r="D612" s="120" t="str">
        <f t="shared" si="9"/>
        <v/>
      </c>
    </row>
    <row r="613" spans="1:4" ht="13.5">
      <c r="A613" s="118" t="s">
        <v>443</v>
      </c>
      <c r="B613" s="122">
        <v>1000</v>
      </c>
      <c r="C613" s="10">
        <v>276</v>
      </c>
      <c r="D613" s="120">
        <f t="shared" si="9"/>
        <v>27.6</v>
      </c>
    </row>
    <row r="614" spans="1:4" ht="13.5">
      <c r="A614" s="118" t="s">
        <v>444</v>
      </c>
      <c r="B614" s="119">
        <v>0</v>
      </c>
      <c r="C614" s="119">
        <f>SUM(C615:C616)</f>
        <v>0</v>
      </c>
      <c r="D614" s="120" t="str">
        <f t="shared" si="9"/>
        <v/>
      </c>
    </row>
    <row r="615" spans="1:4" ht="13.5">
      <c r="A615" s="118" t="s">
        <v>1556</v>
      </c>
      <c r="B615" s="122">
        <v>0</v>
      </c>
      <c r="C615" s="10"/>
      <c r="D615" s="120" t="str">
        <f t="shared" si="9"/>
        <v/>
      </c>
    </row>
    <row r="616" spans="1:4" ht="13.5">
      <c r="A616" s="118" t="s">
        <v>445</v>
      </c>
      <c r="B616" s="122">
        <v>0</v>
      </c>
      <c r="C616" s="10"/>
      <c r="D616" s="120" t="str">
        <f t="shared" si="9"/>
        <v/>
      </c>
    </row>
    <row r="617" spans="1:4" ht="13.5">
      <c r="A617" s="118" t="s">
        <v>446</v>
      </c>
      <c r="B617" s="119">
        <v>179</v>
      </c>
      <c r="C617" s="119">
        <f>SUM(C618:C619)</f>
        <v>132</v>
      </c>
      <c r="D617" s="120">
        <f t="shared" si="9"/>
        <v>73.7</v>
      </c>
    </row>
    <row r="618" spans="1:4" ht="13.5">
      <c r="A618" s="118" t="s">
        <v>447</v>
      </c>
      <c r="B618" s="122">
        <v>1</v>
      </c>
      <c r="C618" s="10">
        <v>4</v>
      </c>
      <c r="D618" s="120">
        <f t="shared" si="9"/>
        <v>400</v>
      </c>
    </row>
    <row r="619" spans="1:4" ht="13.5">
      <c r="A619" s="118" t="s">
        <v>448</v>
      </c>
      <c r="B619" s="122">
        <v>178</v>
      </c>
      <c r="C619" s="10">
        <v>128</v>
      </c>
      <c r="D619" s="120">
        <f t="shared" si="9"/>
        <v>71.900000000000006</v>
      </c>
    </row>
    <row r="620" spans="1:4" ht="13.5">
      <c r="A620" s="118" t="s">
        <v>449</v>
      </c>
      <c r="B620" s="119">
        <v>8333</v>
      </c>
      <c r="C620" s="119">
        <f>SUM(C621:C623)</f>
        <v>10367</v>
      </c>
      <c r="D620" s="120">
        <f t="shared" si="9"/>
        <v>124.4</v>
      </c>
    </row>
    <row r="621" spans="1:4" ht="13.5">
      <c r="A621" s="118" t="s">
        <v>450</v>
      </c>
      <c r="B621" s="122">
        <v>112</v>
      </c>
      <c r="C621" s="10">
        <v>2584</v>
      </c>
      <c r="D621" s="120">
        <f t="shared" si="9"/>
        <v>2307.1</v>
      </c>
    </row>
    <row r="622" spans="1:4" ht="13.5">
      <c r="A622" s="118" t="s">
        <v>451</v>
      </c>
      <c r="B622" s="122">
        <v>8221</v>
      </c>
      <c r="C622" s="10">
        <v>7783</v>
      </c>
      <c r="D622" s="120">
        <f t="shared" si="9"/>
        <v>94.7</v>
      </c>
    </row>
    <row r="623" spans="1:4" ht="13.5">
      <c r="A623" s="118" t="s">
        <v>452</v>
      </c>
      <c r="B623" s="122">
        <v>0</v>
      </c>
      <c r="C623" s="10"/>
      <c r="D623" s="120" t="str">
        <f t="shared" si="9"/>
        <v/>
      </c>
    </row>
    <row r="624" spans="1:4" ht="13.5">
      <c r="A624" s="118" t="s">
        <v>453</v>
      </c>
      <c r="B624" s="119">
        <v>0</v>
      </c>
      <c r="C624" s="119">
        <f>SUM(C625:C628)</f>
        <v>0</v>
      </c>
      <c r="D624" s="120" t="str">
        <f t="shared" si="9"/>
        <v/>
      </c>
    </row>
    <row r="625" spans="1:4" ht="13.5">
      <c r="A625" s="118" t="s">
        <v>454</v>
      </c>
      <c r="B625" s="122">
        <v>0</v>
      </c>
      <c r="C625" s="10"/>
      <c r="D625" s="120" t="str">
        <f t="shared" si="9"/>
        <v/>
      </c>
    </row>
    <row r="626" spans="1:4" ht="13.5">
      <c r="A626" s="118" t="s">
        <v>455</v>
      </c>
      <c r="B626" s="122">
        <v>0</v>
      </c>
      <c r="C626" s="10"/>
      <c r="D626" s="120" t="str">
        <f t="shared" si="9"/>
        <v/>
      </c>
    </row>
    <row r="627" spans="1:4" ht="13.5">
      <c r="A627" s="118" t="s">
        <v>456</v>
      </c>
      <c r="B627" s="122">
        <v>0</v>
      </c>
      <c r="C627" s="10"/>
      <c r="D627" s="120" t="str">
        <f t="shared" si="9"/>
        <v/>
      </c>
    </row>
    <row r="628" spans="1:4" ht="13.5">
      <c r="A628" s="118" t="s">
        <v>457</v>
      </c>
      <c r="B628" s="122">
        <v>0</v>
      </c>
      <c r="C628" s="10"/>
      <c r="D628" s="120" t="str">
        <f t="shared" si="9"/>
        <v/>
      </c>
    </row>
    <row r="629" spans="1:4" s="28" customFormat="1">
      <c r="A629" s="135" t="s">
        <v>1557</v>
      </c>
      <c r="B629" s="119">
        <v>76</v>
      </c>
      <c r="C629" s="119">
        <f>SUM(C630:C636)</f>
        <v>223</v>
      </c>
      <c r="D629" s="120">
        <f t="shared" si="9"/>
        <v>293.39999999999998</v>
      </c>
    </row>
    <row r="630" spans="1:4" ht="13.5">
      <c r="A630" s="133" t="s">
        <v>1558</v>
      </c>
      <c r="B630" s="10"/>
      <c r="C630" s="10">
        <v>132</v>
      </c>
      <c r="D630" s="120" t="str">
        <f t="shared" si="9"/>
        <v/>
      </c>
    </row>
    <row r="631" spans="1:4" ht="13.5">
      <c r="A631" s="133" t="s">
        <v>1559</v>
      </c>
      <c r="B631" s="10"/>
      <c r="C631" s="10"/>
      <c r="D631" s="120" t="str">
        <f t="shared" si="9"/>
        <v/>
      </c>
    </row>
    <row r="632" spans="1:4" ht="13.5">
      <c r="A632" s="133" t="s">
        <v>1560</v>
      </c>
      <c r="B632" s="10"/>
      <c r="C632" s="10"/>
      <c r="D632" s="120" t="str">
        <f t="shared" si="9"/>
        <v/>
      </c>
    </row>
    <row r="633" spans="1:4" ht="13.5">
      <c r="A633" s="133" t="s">
        <v>1561</v>
      </c>
      <c r="B633" s="129">
        <v>76</v>
      </c>
      <c r="C633" s="10">
        <v>91</v>
      </c>
      <c r="D633" s="120">
        <f t="shared" si="9"/>
        <v>119.7</v>
      </c>
    </row>
    <row r="634" spans="1:4" ht="13.5">
      <c r="A634" s="133" t="s">
        <v>1562</v>
      </c>
      <c r="B634" s="129">
        <v>0</v>
      </c>
      <c r="C634" s="10"/>
      <c r="D634" s="120" t="str">
        <f t="shared" si="9"/>
        <v/>
      </c>
    </row>
    <row r="635" spans="1:4" ht="13.5">
      <c r="A635" s="133" t="s">
        <v>1563</v>
      </c>
      <c r="B635" s="10"/>
      <c r="C635" s="10"/>
      <c r="D635" s="120" t="str">
        <f t="shared" si="9"/>
        <v/>
      </c>
    </row>
    <row r="636" spans="1:4" ht="13.5">
      <c r="A636" s="133" t="s">
        <v>1564</v>
      </c>
      <c r="B636" s="10"/>
      <c r="C636" s="10"/>
      <c r="D636" s="120" t="str">
        <f t="shared" si="9"/>
        <v/>
      </c>
    </row>
    <row r="637" spans="1:4" ht="13.5">
      <c r="A637" s="118" t="s">
        <v>458</v>
      </c>
      <c r="B637" s="122">
        <v>625</v>
      </c>
      <c r="C637" s="10">
        <v>731</v>
      </c>
      <c r="D637" s="120">
        <f t="shared" si="9"/>
        <v>117</v>
      </c>
    </row>
    <row r="638" spans="1:4" ht="13.5">
      <c r="A638" s="118" t="s">
        <v>1565</v>
      </c>
      <c r="B638" s="119">
        <v>34718</v>
      </c>
      <c r="C638" s="119">
        <f>SUM(C639,C644,C657,C661,C673,C676,C680,C685,C689,C693,C696,C705,C707,)</f>
        <v>33185</v>
      </c>
      <c r="D638" s="120">
        <f t="shared" si="9"/>
        <v>95.6</v>
      </c>
    </row>
    <row r="639" spans="1:4" ht="13.5">
      <c r="A639" s="118" t="s">
        <v>1566</v>
      </c>
      <c r="B639" s="119">
        <v>787</v>
      </c>
      <c r="C639" s="119">
        <f>SUM(C640:C643)</f>
        <v>703</v>
      </c>
      <c r="D639" s="120">
        <f t="shared" si="9"/>
        <v>89.3</v>
      </c>
    </row>
    <row r="640" spans="1:4" ht="13.5">
      <c r="A640" s="118" t="s">
        <v>81</v>
      </c>
      <c r="B640" s="122">
        <v>257</v>
      </c>
      <c r="C640" s="10">
        <v>184</v>
      </c>
      <c r="D640" s="120">
        <f t="shared" si="9"/>
        <v>71.599999999999994</v>
      </c>
    </row>
    <row r="641" spans="1:4" ht="13.5">
      <c r="A641" s="118" t="s">
        <v>82</v>
      </c>
      <c r="B641" s="122">
        <v>20</v>
      </c>
      <c r="C641" s="10">
        <v>30</v>
      </c>
      <c r="D641" s="120">
        <f t="shared" si="9"/>
        <v>150</v>
      </c>
    </row>
    <row r="642" spans="1:4" ht="13.5">
      <c r="A642" s="118" t="s">
        <v>83</v>
      </c>
      <c r="B642" s="122">
        <v>347</v>
      </c>
      <c r="C642" s="10">
        <v>454</v>
      </c>
      <c r="D642" s="120">
        <f t="shared" si="9"/>
        <v>130.80000000000001</v>
      </c>
    </row>
    <row r="643" spans="1:4" ht="13.5">
      <c r="A643" s="118" t="s">
        <v>1567</v>
      </c>
      <c r="B643" s="122">
        <v>163</v>
      </c>
      <c r="C643" s="10">
        <v>35</v>
      </c>
      <c r="D643" s="120">
        <f t="shared" si="9"/>
        <v>21.5</v>
      </c>
    </row>
    <row r="644" spans="1:4" ht="13.5">
      <c r="A644" s="118" t="s">
        <v>459</v>
      </c>
      <c r="B644" s="119">
        <v>1903</v>
      </c>
      <c r="C644" s="119">
        <f>SUM(C645:C656)</f>
        <v>747</v>
      </c>
      <c r="D644" s="120">
        <f t="shared" si="9"/>
        <v>39.299999999999997</v>
      </c>
    </row>
    <row r="645" spans="1:4" ht="13.5">
      <c r="A645" s="118" t="s">
        <v>460</v>
      </c>
      <c r="B645" s="122">
        <v>493</v>
      </c>
      <c r="C645" s="10">
        <v>413</v>
      </c>
      <c r="D645" s="120">
        <f t="shared" ref="D645:D708" si="10">IF(B645=0,"",ROUND(C645/B645*100,1))</f>
        <v>83.8</v>
      </c>
    </row>
    <row r="646" spans="1:4" ht="13.5">
      <c r="A646" s="118" t="s">
        <v>461</v>
      </c>
      <c r="B646" s="122">
        <v>807</v>
      </c>
      <c r="C646" s="10">
        <v>9</v>
      </c>
      <c r="D646" s="120">
        <f t="shared" si="10"/>
        <v>1.1000000000000001</v>
      </c>
    </row>
    <row r="647" spans="1:4" s="28" customFormat="1">
      <c r="A647" s="118" t="s">
        <v>462</v>
      </c>
      <c r="B647" s="122">
        <v>0</v>
      </c>
      <c r="C647" s="10"/>
      <c r="D647" s="120" t="str">
        <f t="shared" si="10"/>
        <v/>
      </c>
    </row>
    <row r="648" spans="1:4" s="28" customFormat="1">
      <c r="A648" s="118" t="s">
        <v>463</v>
      </c>
      <c r="B648" s="122">
        <v>0</v>
      </c>
      <c r="C648" s="10"/>
      <c r="D648" s="120" t="str">
        <f t="shared" si="10"/>
        <v/>
      </c>
    </row>
    <row r="649" spans="1:4" s="28" customFormat="1">
      <c r="A649" s="118" t="s">
        <v>464</v>
      </c>
      <c r="B649" s="122">
        <v>0</v>
      </c>
      <c r="C649" s="10"/>
      <c r="D649" s="120" t="str">
        <f t="shared" si="10"/>
        <v/>
      </c>
    </row>
    <row r="650" spans="1:4" ht="13.5">
      <c r="A650" s="118" t="s">
        <v>465</v>
      </c>
      <c r="B650" s="122">
        <v>0</v>
      </c>
      <c r="C650" s="10"/>
      <c r="D650" s="120" t="str">
        <f t="shared" si="10"/>
        <v/>
      </c>
    </row>
    <row r="651" spans="1:4" ht="13.5">
      <c r="A651" s="118" t="s">
        <v>466</v>
      </c>
      <c r="B651" s="122">
        <v>0</v>
      </c>
      <c r="C651" s="10"/>
      <c r="D651" s="120" t="str">
        <f t="shared" si="10"/>
        <v/>
      </c>
    </row>
    <row r="652" spans="1:4" ht="13.5">
      <c r="A652" s="118" t="s">
        <v>467</v>
      </c>
      <c r="B652" s="122">
        <v>1</v>
      </c>
      <c r="C652" s="10">
        <v>1</v>
      </c>
      <c r="D652" s="120">
        <f t="shared" si="10"/>
        <v>100</v>
      </c>
    </row>
    <row r="653" spans="1:4" ht="13.5">
      <c r="A653" s="118" t="s">
        <v>468</v>
      </c>
      <c r="B653" s="122">
        <v>0</v>
      </c>
      <c r="C653" s="10"/>
      <c r="D653" s="120" t="str">
        <f t="shared" si="10"/>
        <v/>
      </c>
    </row>
    <row r="654" spans="1:4" ht="13.5">
      <c r="A654" s="118" t="s">
        <v>469</v>
      </c>
      <c r="B654" s="122">
        <v>0</v>
      </c>
      <c r="C654" s="10"/>
      <c r="D654" s="120" t="str">
        <f t="shared" si="10"/>
        <v/>
      </c>
    </row>
    <row r="655" spans="1:4" ht="13.5">
      <c r="A655" s="118" t="s">
        <v>470</v>
      </c>
      <c r="B655" s="122">
        <v>0</v>
      </c>
      <c r="C655" s="10"/>
      <c r="D655" s="120" t="str">
        <f t="shared" si="10"/>
        <v/>
      </c>
    </row>
    <row r="656" spans="1:4" s="28" customFormat="1">
      <c r="A656" s="118" t="s">
        <v>471</v>
      </c>
      <c r="B656" s="122">
        <v>602</v>
      </c>
      <c r="C656" s="10">
        <v>324</v>
      </c>
      <c r="D656" s="120">
        <f t="shared" si="10"/>
        <v>53.8</v>
      </c>
    </row>
    <row r="657" spans="1:4" s="28" customFormat="1">
      <c r="A657" s="118" t="s">
        <v>472</v>
      </c>
      <c r="B657" s="119">
        <v>798</v>
      </c>
      <c r="C657" s="119">
        <f>SUM(C658:C660)</f>
        <v>925</v>
      </c>
      <c r="D657" s="120">
        <f t="shared" si="10"/>
        <v>115.9</v>
      </c>
    </row>
    <row r="658" spans="1:4" s="28" customFormat="1">
      <c r="A658" s="118" t="s">
        <v>473</v>
      </c>
      <c r="B658" s="122">
        <v>0</v>
      </c>
      <c r="C658" s="10"/>
      <c r="D658" s="120" t="str">
        <f t="shared" si="10"/>
        <v/>
      </c>
    </row>
    <row r="659" spans="1:4" s="28" customFormat="1">
      <c r="A659" s="118" t="s">
        <v>474</v>
      </c>
      <c r="B659" s="122">
        <v>167</v>
      </c>
      <c r="C659" s="10">
        <v>178</v>
      </c>
      <c r="D659" s="120">
        <f t="shared" si="10"/>
        <v>106.6</v>
      </c>
    </row>
    <row r="660" spans="1:4" s="28" customFormat="1">
      <c r="A660" s="118" t="s">
        <v>475</v>
      </c>
      <c r="B660" s="122">
        <v>631</v>
      </c>
      <c r="C660" s="10">
        <v>747</v>
      </c>
      <c r="D660" s="120">
        <f t="shared" si="10"/>
        <v>118.4</v>
      </c>
    </row>
    <row r="661" spans="1:4" s="28" customFormat="1">
      <c r="A661" s="118" t="s">
        <v>476</v>
      </c>
      <c r="B661" s="119">
        <v>4384</v>
      </c>
      <c r="C661" s="119">
        <f>SUM(C662:C672)</f>
        <v>4970</v>
      </c>
      <c r="D661" s="120">
        <f t="shared" si="10"/>
        <v>113.4</v>
      </c>
    </row>
    <row r="662" spans="1:4" s="28" customFormat="1">
      <c r="A662" s="118" t="s">
        <v>477</v>
      </c>
      <c r="B662" s="122">
        <v>1004</v>
      </c>
      <c r="C662" s="10">
        <v>1395</v>
      </c>
      <c r="D662" s="120">
        <f t="shared" si="10"/>
        <v>138.9</v>
      </c>
    </row>
    <row r="663" spans="1:4" s="28" customFormat="1">
      <c r="A663" s="118" t="s">
        <v>478</v>
      </c>
      <c r="B663" s="122">
        <v>132</v>
      </c>
      <c r="C663" s="10">
        <v>196</v>
      </c>
      <c r="D663" s="120">
        <f t="shared" si="10"/>
        <v>148.5</v>
      </c>
    </row>
    <row r="664" spans="1:4" s="28" customFormat="1">
      <c r="A664" s="118" t="s">
        <v>479</v>
      </c>
      <c r="B664" s="122">
        <v>2</v>
      </c>
      <c r="C664" s="10"/>
      <c r="D664" s="120">
        <f t="shared" si="10"/>
        <v>0</v>
      </c>
    </row>
    <row r="665" spans="1:4" ht="13.5">
      <c r="A665" s="118" t="s">
        <v>480</v>
      </c>
      <c r="B665" s="122">
        <v>0</v>
      </c>
      <c r="C665" s="10"/>
      <c r="D665" s="120" t="str">
        <f t="shared" si="10"/>
        <v/>
      </c>
    </row>
    <row r="666" spans="1:4" ht="13.5">
      <c r="A666" s="118" t="s">
        <v>481</v>
      </c>
      <c r="B666" s="122">
        <v>0</v>
      </c>
      <c r="C666" s="10"/>
      <c r="D666" s="120" t="str">
        <f t="shared" si="10"/>
        <v/>
      </c>
    </row>
    <row r="667" spans="1:4" ht="13.5">
      <c r="A667" s="118" t="s">
        <v>482</v>
      </c>
      <c r="B667" s="122">
        <v>0</v>
      </c>
      <c r="C667" s="10"/>
      <c r="D667" s="120" t="str">
        <f t="shared" si="10"/>
        <v/>
      </c>
    </row>
    <row r="668" spans="1:4" ht="13.5">
      <c r="A668" s="118" t="s">
        <v>483</v>
      </c>
      <c r="B668" s="122">
        <v>0</v>
      </c>
      <c r="C668" s="10"/>
      <c r="D668" s="120" t="str">
        <f t="shared" si="10"/>
        <v/>
      </c>
    </row>
    <row r="669" spans="1:4" ht="13.5">
      <c r="A669" s="118" t="s">
        <v>484</v>
      </c>
      <c r="B669" s="122">
        <v>2760</v>
      </c>
      <c r="C669" s="10">
        <v>2535</v>
      </c>
      <c r="D669" s="120">
        <f t="shared" si="10"/>
        <v>91.8</v>
      </c>
    </row>
    <row r="670" spans="1:4" ht="13.5">
      <c r="A670" s="118" t="s">
        <v>485</v>
      </c>
      <c r="B670" s="122">
        <v>241</v>
      </c>
      <c r="C670" s="10">
        <v>63</v>
      </c>
      <c r="D670" s="120">
        <f t="shared" si="10"/>
        <v>26.1</v>
      </c>
    </row>
    <row r="671" spans="1:4" ht="13.5">
      <c r="A671" s="118" t="s">
        <v>486</v>
      </c>
      <c r="B671" s="122">
        <v>0</v>
      </c>
      <c r="C671" s="10"/>
      <c r="D671" s="120" t="str">
        <f t="shared" si="10"/>
        <v/>
      </c>
    </row>
    <row r="672" spans="1:4" ht="13.5">
      <c r="A672" s="118" t="s">
        <v>487</v>
      </c>
      <c r="B672" s="122">
        <v>245</v>
      </c>
      <c r="C672" s="10">
        <v>781</v>
      </c>
      <c r="D672" s="120">
        <f t="shared" si="10"/>
        <v>318.8</v>
      </c>
    </row>
    <row r="673" spans="1:4" ht="13.5">
      <c r="A673" s="118" t="s">
        <v>488</v>
      </c>
      <c r="B673" s="119">
        <v>15</v>
      </c>
      <c r="C673" s="119">
        <f>SUM(C674:C675)</f>
        <v>0</v>
      </c>
      <c r="D673" s="120">
        <f t="shared" si="10"/>
        <v>0</v>
      </c>
    </row>
    <row r="674" spans="1:4" ht="13.5">
      <c r="A674" s="118" t="s">
        <v>489</v>
      </c>
      <c r="B674" s="122">
        <v>15</v>
      </c>
      <c r="C674" s="10"/>
      <c r="D674" s="120">
        <f t="shared" si="10"/>
        <v>0</v>
      </c>
    </row>
    <row r="675" spans="1:4" ht="13.5">
      <c r="A675" s="118" t="s">
        <v>490</v>
      </c>
      <c r="B675" s="122">
        <v>0</v>
      </c>
      <c r="C675" s="10"/>
      <c r="D675" s="120" t="str">
        <f t="shared" si="10"/>
        <v/>
      </c>
    </row>
    <row r="676" spans="1:4" ht="13.5">
      <c r="A676" s="118" t="s">
        <v>491</v>
      </c>
      <c r="B676" s="119">
        <v>1693</v>
      </c>
      <c r="C676" s="119">
        <f>SUM(C677:C679)</f>
        <v>1329</v>
      </c>
      <c r="D676" s="120">
        <f t="shared" si="10"/>
        <v>78.5</v>
      </c>
    </row>
    <row r="677" spans="1:4" ht="13.5">
      <c r="A677" s="118" t="s">
        <v>492</v>
      </c>
      <c r="B677" s="122">
        <v>0</v>
      </c>
      <c r="C677" s="10"/>
      <c r="D677" s="120" t="str">
        <f t="shared" si="10"/>
        <v/>
      </c>
    </row>
    <row r="678" spans="1:4" ht="13.5">
      <c r="A678" s="118" t="s">
        <v>493</v>
      </c>
      <c r="B678" s="122">
        <v>1682</v>
      </c>
      <c r="C678" s="10">
        <v>1329</v>
      </c>
      <c r="D678" s="120">
        <f t="shared" si="10"/>
        <v>79</v>
      </c>
    </row>
    <row r="679" spans="1:4" ht="13.5">
      <c r="A679" s="118" t="s">
        <v>494</v>
      </c>
      <c r="B679" s="122">
        <v>11</v>
      </c>
      <c r="C679" s="10"/>
      <c r="D679" s="120">
        <f t="shared" si="10"/>
        <v>0</v>
      </c>
    </row>
    <row r="680" spans="1:4" ht="13.5">
      <c r="A680" s="118" t="s">
        <v>495</v>
      </c>
      <c r="B680" s="119">
        <v>2437</v>
      </c>
      <c r="C680" s="119">
        <f>SUM(C681:C684)</f>
        <v>2795</v>
      </c>
      <c r="D680" s="120">
        <f t="shared" si="10"/>
        <v>114.7</v>
      </c>
    </row>
    <row r="681" spans="1:4" ht="13.5">
      <c r="A681" s="118" t="s">
        <v>496</v>
      </c>
      <c r="B681" s="122">
        <v>559</v>
      </c>
      <c r="C681" s="10">
        <v>635</v>
      </c>
      <c r="D681" s="120">
        <f t="shared" si="10"/>
        <v>113.6</v>
      </c>
    </row>
    <row r="682" spans="1:4" ht="13.5">
      <c r="A682" s="118" t="s">
        <v>497</v>
      </c>
      <c r="B682" s="122">
        <v>1567</v>
      </c>
      <c r="C682" s="10">
        <v>1761</v>
      </c>
      <c r="D682" s="120">
        <f t="shared" si="10"/>
        <v>112.4</v>
      </c>
    </row>
    <row r="683" spans="1:4" ht="13.5">
      <c r="A683" s="118" t="s">
        <v>498</v>
      </c>
      <c r="B683" s="122">
        <v>0</v>
      </c>
      <c r="C683" s="10"/>
      <c r="D683" s="120" t="str">
        <f t="shared" si="10"/>
        <v/>
      </c>
    </row>
    <row r="684" spans="1:4" ht="13.5">
      <c r="A684" s="118" t="s">
        <v>499</v>
      </c>
      <c r="B684" s="122">
        <v>311</v>
      </c>
      <c r="C684" s="10">
        <v>399</v>
      </c>
      <c r="D684" s="120">
        <f t="shared" si="10"/>
        <v>128.30000000000001</v>
      </c>
    </row>
    <row r="685" spans="1:4" ht="13.5">
      <c r="A685" s="118" t="s">
        <v>500</v>
      </c>
      <c r="B685" s="119">
        <v>20998</v>
      </c>
      <c r="C685" s="119">
        <f>SUM(C686:C688)</f>
        <v>20599</v>
      </c>
      <c r="D685" s="120">
        <f t="shared" si="10"/>
        <v>98.1</v>
      </c>
    </row>
    <row r="686" spans="1:4" ht="13.5">
      <c r="A686" s="118" t="s">
        <v>1568</v>
      </c>
      <c r="B686" s="122">
        <v>0</v>
      </c>
      <c r="C686" s="10"/>
      <c r="D686" s="120" t="str">
        <f t="shared" si="10"/>
        <v/>
      </c>
    </row>
    <row r="687" spans="1:4" ht="13.5">
      <c r="A687" s="118" t="s">
        <v>501</v>
      </c>
      <c r="B687" s="129">
        <v>20998</v>
      </c>
      <c r="C687" s="10">
        <v>20599</v>
      </c>
      <c r="D687" s="120">
        <f t="shared" si="10"/>
        <v>98.1</v>
      </c>
    </row>
    <row r="688" spans="1:4" ht="13.5">
      <c r="A688" s="118" t="s">
        <v>502</v>
      </c>
      <c r="B688" s="122">
        <v>0</v>
      </c>
      <c r="C688" s="10"/>
      <c r="D688" s="120" t="str">
        <f t="shared" si="10"/>
        <v/>
      </c>
    </row>
    <row r="689" spans="1:4" ht="13.5">
      <c r="A689" s="118" t="s">
        <v>503</v>
      </c>
      <c r="B689" s="119">
        <v>914</v>
      </c>
      <c r="C689" s="119">
        <f>SUM(C690:C692)</f>
        <v>954</v>
      </c>
      <c r="D689" s="120">
        <f t="shared" si="10"/>
        <v>104.4</v>
      </c>
    </row>
    <row r="690" spans="1:4" ht="13.5">
      <c r="A690" s="118" t="s">
        <v>504</v>
      </c>
      <c r="B690" s="122">
        <v>914</v>
      </c>
      <c r="C690" s="10">
        <v>954</v>
      </c>
      <c r="D690" s="120">
        <f t="shared" si="10"/>
        <v>104.4</v>
      </c>
    </row>
    <row r="691" spans="1:4" ht="13.5">
      <c r="A691" s="118" t="s">
        <v>505</v>
      </c>
      <c r="B691" s="122">
        <v>0</v>
      </c>
      <c r="C691" s="10"/>
      <c r="D691" s="120" t="str">
        <f t="shared" si="10"/>
        <v/>
      </c>
    </row>
    <row r="692" spans="1:4" ht="13.5">
      <c r="A692" s="118" t="s">
        <v>506</v>
      </c>
      <c r="B692" s="122">
        <v>0</v>
      </c>
      <c r="C692" s="10"/>
      <c r="D692" s="120" t="str">
        <f t="shared" si="10"/>
        <v/>
      </c>
    </row>
    <row r="693" spans="1:4" ht="13.5">
      <c r="A693" s="118" t="s">
        <v>507</v>
      </c>
      <c r="B693" s="119">
        <v>67</v>
      </c>
      <c r="C693" s="119">
        <f>SUM(C694:C695)</f>
        <v>60</v>
      </c>
      <c r="D693" s="120">
        <f t="shared" si="10"/>
        <v>89.6</v>
      </c>
    </row>
    <row r="694" spans="1:4" ht="13.5">
      <c r="A694" s="118" t="s">
        <v>508</v>
      </c>
      <c r="B694" s="122">
        <v>67</v>
      </c>
      <c r="C694" s="10">
        <v>60</v>
      </c>
      <c r="D694" s="120">
        <f t="shared" si="10"/>
        <v>89.6</v>
      </c>
    </row>
    <row r="695" spans="1:4" ht="13.5">
      <c r="A695" s="118" t="s">
        <v>509</v>
      </c>
      <c r="B695" s="122">
        <v>0</v>
      </c>
      <c r="C695" s="10"/>
      <c r="D695" s="120" t="str">
        <f t="shared" si="10"/>
        <v/>
      </c>
    </row>
    <row r="696" spans="1:4" ht="13.5">
      <c r="A696" s="133" t="s">
        <v>1569</v>
      </c>
      <c r="B696" s="119">
        <v>0</v>
      </c>
      <c r="C696" s="119">
        <f>SUM(C697:C704)</f>
        <v>0</v>
      </c>
      <c r="D696" s="120" t="str">
        <f t="shared" si="10"/>
        <v/>
      </c>
    </row>
    <row r="697" spans="1:4" ht="13.5">
      <c r="A697" s="133" t="s">
        <v>1570</v>
      </c>
      <c r="B697" s="10"/>
      <c r="C697" s="10"/>
      <c r="D697" s="120" t="str">
        <f t="shared" si="10"/>
        <v/>
      </c>
    </row>
    <row r="698" spans="1:4" ht="13.5">
      <c r="A698" s="133" t="s">
        <v>1571</v>
      </c>
      <c r="B698" s="10"/>
      <c r="C698" s="10"/>
      <c r="D698" s="120" t="str">
        <f t="shared" si="10"/>
        <v/>
      </c>
    </row>
    <row r="699" spans="1:4" ht="13.5">
      <c r="A699" s="133" t="s">
        <v>1572</v>
      </c>
      <c r="B699" s="10"/>
      <c r="C699" s="10"/>
      <c r="D699" s="120" t="str">
        <f t="shared" si="10"/>
        <v/>
      </c>
    </row>
    <row r="700" spans="1:4" ht="13.5">
      <c r="A700" s="133" t="s">
        <v>1573</v>
      </c>
      <c r="B700" s="10"/>
      <c r="C700" s="10"/>
      <c r="D700" s="120" t="str">
        <f t="shared" si="10"/>
        <v/>
      </c>
    </row>
    <row r="701" spans="1:4" ht="13.5">
      <c r="A701" s="133" t="s">
        <v>1574</v>
      </c>
      <c r="B701" s="10"/>
      <c r="C701" s="10"/>
      <c r="D701" s="120" t="str">
        <f t="shared" si="10"/>
        <v/>
      </c>
    </row>
    <row r="702" spans="1:4" ht="13.5">
      <c r="A702" s="133" t="s">
        <v>1575</v>
      </c>
      <c r="B702" s="10"/>
      <c r="C702" s="10"/>
      <c r="D702" s="120" t="str">
        <f t="shared" si="10"/>
        <v/>
      </c>
    </row>
    <row r="703" spans="1:4" ht="13.5">
      <c r="A703" s="133" t="s">
        <v>1576</v>
      </c>
      <c r="B703" s="10"/>
      <c r="C703" s="10"/>
      <c r="D703" s="120" t="str">
        <f t="shared" si="10"/>
        <v/>
      </c>
    </row>
    <row r="704" spans="1:4" ht="13.5">
      <c r="A704" s="133" t="s">
        <v>1577</v>
      </c>
      <c r="B704" s="10"/>
      <c r="C704" s="10"/>
      <c r="D704" s="120" t="str">
        <f t="shared" si="10"/>
        <v/>
      </c>
    </row>
    <row r="705" spans="1:4" ht="13.5">
      <c r="A705" s="133" t="s">
        <v>1578</v>
      </c>
      <c r="B705" s="119">
        <v>721</v>
      </c>
      <c r="C705" s="119">
        <f>SUM(C706)</f>
        <v>0</v>
      </c>
      <c r="D705" s="120">
        <f t="shared" si="10"/>
        <v>0</v>
      </c>
    </row>
    <row r="706" spans="1:4" ht="13.5">
      <c r="A706" s="133" t="s">
        <v>1579</v>
      </c>
      <c r="B706" s="129">
        <v>721</v>
      </c>
      <c r="C706" s="10"/>
      <c r="D706" s="120">
        <f t="shared" si="10"/>
        <v>0</v>
      </c>
    </row>
    <row r="707" spans="1:4" ht="13.5">
      <c r="A707" s="136" t="s">
        <v>1580</v>
      </c>
      <c r="B707" s="119">
        <v>1</v>
      </c>
      <c r="C707" s="119">
        <f>SUM(C708)</f>
        <v>103</v>
      </c>
      <c r="D707" s="120">
        <f t="shared" si="10"/>
        <v>10300</v>
      </c>
    </row>
    <row r="708" spans="1:4" ht="13.5">
      <c r="A708" s="136" t="s">
        <v>1581</v>
      </c>
      <c r="B708" s="122">
        <v>1</v>
      </c>
      <c r="C708" s="10">
        <v>103</v>
      </c>
      <c r="D708" s="120">
        <f t="shared" si="10"/>
        <v>10300</v>
      </c>
    </row>
    <row r="709" spans="1:4" ht="13.5">
      <c r="A709" s="137" t="s">
        <v>510</v>
      </c>
      <c r="B709" s="119">
        <v>5181</v>
      </c>
      <c r="C709" s="119">
        <f>SUM(C710,C719,C723,C731,C737,C744,C750,C753,C756,C757,C758,C764,C765,C766,C781,)</f>
        <v>1854</v>
      </c>
      <c r="D709" s="120">
        <f t="shared" ref="D709:D772" si="11">IF(B709=0,"",ROUND(C709/B709*100,1))</f>
        <v>35.799999999999997</v>
      </c>
    </row>
    <row r="710" spans="1:4" ht="13.5">
      <c r="A710" s="137" t="s">
        <v>511</v>
      </c>
      <c r="B710" s="119">
        <v>462</v>
      </c>
      <c r="C710" s="119">
        <f>SUM(C711:C718)</f>
        <v>463</v>
      </c>
      <c r="D710" s="120">
        <f t="shared" si="11"/>
        <v>100.2</v>
      </c>
    </row>
    <row r="711" spans="1:4" ht="13.5">
      <c r="A711" s="137" t="s">
        <v>81</v>
      </c>
      <c r="B711" s="122">
        <v>102</v>
      </c>
      <c r="C711" s="10">
        <v>85</v>
      </c>
      <c r="D711" s="120">
        <f t="shared" si="11"/>
        <v>83.3</v>
      </c>
    </row>
    <row r="712" spans="1:4" ht="13.5">
      <c r="A712" s="137" t="s">
        <v>82</v>
      </c>
      <c r="B712" s="122">
        <v>187</v>
      </c>
      <c r="C712" s="10">
        <v>189</v>
      </c>
      <c r="D712" s="120">
        <f t="shared" si="11"/>
        <v>101.1</v>
      </c>
    </row>
    <row r="713" spans="1:4" ht="13.5">
      <c r="A713" s="137" t="s">
        <v>83</v>
      </c>
      <c r="B713" s="122">
        <v>173</v>
      </c>
      <c r="C713" s="10">
        <v>189</v>
      </c>
      <c r="D713" s="120">
        <f t="shared" si="11"/>
        <v>109.2</v>
      </c>
    </row>
    <row r="714" spans="1:4" ht="13.5">
      <c r="A714" s="137" t="s">
        <v>1582</v>
      </c>
      <c r="B714" s="122">
        <v>0</v>
      </c>
      <c r="C714" s="10"/>
      <c r="D714" s="120" t="str">
        <f t="shared" si="11"/>
        <v/>
      </c>
    </row>
    <row r="715" spans="1:4" ht="13.5">
      <c r="A715" s="137" t="s">
        <v>512</v>
      </c>
      <c r="B715" s="122">
        <v>0</v>
      </c>
      <c r="C715" s="10"/>
      <c r="D715" s="120" t="str">
        <f t="shared" si="11"/>
        <v/>
      </c>
    </row>
    <row r="716" spans="1:4" ht="13.5">
      <c r="A716" s="137" t="s">
        <v>1583</v>
      </c>
      <c r="B716" s="122">
        <v>0</v>
      </c>
      <c r="C716" s="10"/>
      <c r="D716" s="120" t="str">
        <f t="shared" si="11"/>
        <v/>
      </c>
    </row>
    <row r="717" spans="1:4" ht="13.5">
      <c r="A717" s="137" t="s">
        <v>1584</v>
      </c>
      <c r="B717" s="122">
        <v>0</v>
      </c>
      <c r="C717" s="10"/>
      <c r="D717" s="120" t="str">
        <f t="shared" si="11"/>
        <v/>
      </c>
    </row>
    <row r="718" spans="1:4" s="28" customFormat="1">
      <c r="A718" s="137" t="s">
        <v>513</v>
      </c>
      <c r="B718" s="122">
        <v>0</v>
      </c>
      <c r="C718" s="10"/>
      <c r="D718" s="120" t="str">
        <f t="shared" si="11"/>
        <v/>
      </c>
    </row>
    <row r="719" spans="1:4" s="28" customFormat="1">
      <c r="A719" s="137" t="s">
        <v>514</v>
      </c>
      <c r="B719" s="119">
        <v>6</v>
      </c>
      <c r="C719" s="119">
        <f>SUM(C720:C722)</f>
        <v>10</v>
      </c>
      <c r="D719" s="120">
        <f t="shared" si="11"/>
        <v>166.7</v>
      </c>
    </row>
    <row r="720" spans="1:4" s="28" customFormat="1">
      <c r="A720" s="137" t="s">
        <v>515</v>
      </c>
      <c r="B720" s="122">
        <v>0</v>
      </c>
      <c r="C720" s="10"/>
      <c r="D720" s="120" t="str">
        <f t="shared" si="11"/>
        <v/>
      </c>
    </row>
    <row r="721" spans="1:4" s="28" customFormat="1">
      <c r="A721" s="137" t="s">
        <v>516</v>
      </c>
      <c r="B721" s="122">
        <v>0</v>
      </c>
      <c r="C721" s="10"/>
      <c r="D721" s="120" t="str">
        <f t="shared" si="11"/>
        <v/>
      </c>
    </row>
    <row r="722" spans="1:4" s="28" customFormat="1">
      <c r="A722" s="137" t="s">
        <v>517</v>
      </c>
      <c r="B722" s="122">
        <v>6</v>
      </c>
      <c r="C722" s="10">
        <v>10</v>
      </c>
      <c r="D722" s="120">
        <f t="shared" si="11"/>
        <v>166.7</v>
      </c>
    </row>
    <row r="723" spans="1:4" s="28" customFormat="1">
      <c r="A723" s="137" t="s">
        <v>518</v>
      </c>
      <c r="B723" s="119">
        <v>1174</v>
      </c>
      <c r="C723" s="119">
        <f>SUM(C724:C730)</f>
        <v>513</v>
      </c>
      <c r="D723" s="120">
        <f t="shared" si="11"/>
        <v>43.7</v>
      </c>
    </row>
    <row r="724" spans="1:4" s="28" customFormat="1">
      <c r="A724" s="137" t="s">
        <v>519</v>
      </c>
      <c r="B724" s="122">
        <v>123</v>
      </c>
      <c r="C724" s="10">
        <v>433</v>
      </c>
      <c r="D724" s="120">
        <f t="shared" si="11"/>
        <v>352</v>
      </c>
    </row>
    <row r="725" spans="1:4" s="28" customFormat="1">
      <c r="A725" s="137" t="s">
        <v>520</v>
      </c>
      <c r="B725" s="122">
        <v>888</v>
      </c>
      <c r="C725" s="10"/>
      <c r="D725" s="120">
        <f t="shared" si="11"/>
        <v>0</v>
      </c>
    </row>
    <row r="726" spans="1:4" s="28" customFormat="1">
      <c r="A726" s="137" t="s">
        <v>521</v>
      </c>
      <c r="B726" s="122">
        <v>0</v>
      </c>
      <c r="C726" s="10"/>
      <c r="D726" s="120" t="str">
        <f t="shared" si="11"/>
        <v/>
      </c>
    </row>
    <row r="727" spans="1:4" s="28" customFormat="1">
      <c r="A727" s="137" t="s">
        <v>522</v>
      </c>
      <c r="B727" s="122">
        <v>0</v>
      </c>
      <c r="C727" s="10"/>
      <c r="D727" s="120" t="str">
        <f t="shared" si="11"/>
        <v/>
      </c>
    </row>
    <row r="728" spans="1:4" s="28" customFormat="1">
      <c r="A728" s="137" t="s">
        <v>523</v>
      </c>
      <c r="B728" s="122">
        <v>0</v>
      </c>
      <c r="C728" s="10"/>
      <c r="D728" s="120" t="str">
        <f t="shared" si="11"/>
        <v/>
      </c>
    </row>
    <row r="729" spans="1:4" s="28" customFormat="1">
      <c r="A729" s="137" t="s">
        <v>524</v>
      </c>
      <c r="B729" s="122">
        <v>0</v>
      </c>
      <c r="C729" s="10"/>
      <c r="D729" s="120" t="str">
        <f t="shared" si="11"/>
        <v/>
      </c>
    </row>
    <row r="730" spans="1:4" s="28" customFormat="1">
      <c r="A730" s="137" t="s">
        <v>525</v>
      </c>
      <c r="B730" s="122">
        <v>163</v>
      </c>
      <c r="C730" s="10">
        <v>80</v>
      </c>
      <c r="D730" s="120">
        <f t="shared" si="11"/>
        <v>49.1</v>
      </c>
    </row>
    <row r="731" spans="1:4" s="28" customFormat="1">
      <c r="A731" s="137" t="s">
        <v>526</v>
      </c>
      <c r="B731" s="119">
        <v>0</v>
      </c>
      <c r="C731" s="119">
        <f>SUM(C732:C736)</f>
        <v>135</v>
      </c>
      <c r="D731" s="120" t="str">
        <f t="shared" si="11"/>
        <v/>
      </c>
    </row>
    <row r="732" spans="1:4" s="28" customFormat="1">
      <c r="A732" s="137" t="s">
        <v>527</v>
      </c>
      <c r="B732" s="122">
        <v>0</v>
      </c>
      <c r="C732" s="10"/>
      <c r="D732" s="120" t="str">
        <f t="shared" si="11"/>
        <v/>
      </c>
    </row>
    <row r="733" spans="1:4" s="28" customFormat="1">
      <c r="A733" s="137" t="s">
        <v>528</v>
      </c>
      <c r="B733" s="122">
        <v>0</v>
      </c>
      <c r="C733" s="10">
        <v>135</v>
      </c>
      <c r="D733" s="120" t="str">
        <f t="shared" si="11"/>
        <v/>
      </c>
    </row>
    <row r="734" spans="1:4" s="28" customFormat="1">
      <c r="A734" s="137" t="s">
        <v>529</v>
      </c>
      <c r="B734" s="122">
        <v>0</v>
      </c>
      <c r="C734" s="10"/>
      <c r="D734" s="120" t="str">
        <f t="shared" si="11"/>
        <v/>
      </c>
    </row>
    <row r="735" spans="1:4" s="28" customFormat="1">
      <c r="A735" s="137" t="s">
        <v>530</v>
      </c>
      <c r="B735" s="122">
        <v>0</v>
      </c>
      <c r="C735" s="10"/>
      <c r="D735" s="120" t="str">
        <f t="shared" si="11"/>
        <v/>
      </c>
    </row>
    <row r="736" spans="1:4" ht="13.5">
      <c r="A736" s="137" t="s">
        <v>531</v>
      </c>
      <c r="B736" s="122">
        <v>0</v>
      </c>
      <c r="C736" s="10"/>
      <c r="D736" s="120" t="str">
        <f t="shared" si="11"/>
        <v/>
      </c>
    </row>
    <row r="737" spans="1:4" ht="13.5">
      <c r="A737" s="137" t="s">
        <v>532</v>
      </c>
      <c r="B737" s="119">
        <v>0</v>
      </c>
      <c r="C737" s="119">
        <f>SUM(C738:C743)</f>
        <v>0</v>
      </c>
      <c r="D737" s="120" t="str">
        <f t="shared" si="11"/>
        <v/>
      </c>
    </row>
    <row r="738" spans="1:4" ht="13.5">
      <c r="A738" s="137" t="s">
        <v>533</v>
      </c>
      <c r="B738" s="122">
        <v>0</v>
      </c>
      <c r="C738" s="10"/>
      <c r="D738" s="120" t="str">
        <f t="shared" si="11"/>
        <v/>
      </c>
    </row>
    <row r="739" spans="1:4" ht="13.5">
      <c r="A739" s="137" t="s">
        <v>534</v>
      </c>
      <c r="B739" s="122">
        <v>0</v>
      </c>
      <c r="C739" s="10"/>
      <c r="D739" s="120" t="str">
        <f t="shared" si="11"/>
        <v/>
      </c>
    </row>
    <row r="740" spans="1:4" ht="13.5">
      <c r="A740" s="137" t="s">
        <v>535</v>
      </c>
      <c r="B740" s="122">
        <v>0</v>
      </c>
      <c r="C740" s="10"/>
      <c r="D740" s="120" t="str">
        <f t="shared" si="11"/>
        <v/>
      </c>
    </row>
    <row r="741" spans="1:4" ht="13.5">
      <c r="A741" s="137" t="s">
        <v>536</v>
      </c>
      <c r="B741" s="122">
        <v>0</v>
      </c>
      <c r="C741" s="10"/>
      <c r="D741" s="120" t="str">
        <f t="shared" si="11"/>
        <v/>
      </c>
    </row>
    <row r="742" spans="1:4" ht="13.5">
      <c r="A742" s="137" t="s">
        <v>1585</v>
      </c>
      <c r="B742" s="122">
        <v>0</v>
      </c>
      <c r="C742" s="10"/>
      <c r="D742" s="120" t="str">
        <f t="shared" si="11"/>
        <v/>
      </c>
    </row>
    <row r="743" spans="1:4" ht="13.5">
      <c r="A743" s="137" t="s">
        <v>537</v>
      </c>
      <c r="B743" s="122">
        <v>0</v>
      </c>
      <c r="C743" s="10"/>
      <c r="D743" s="120" t="str">
        <f t="shared" si="11"/>
        <v/>
      </c>
    </row>
    <row r="744" spans="1:4" ht="13.5">
      <c r="A744" s="137" t="s">
        <v>538</v>
      </c>
      <c r="B744" s="119">
        <v>84</v>
      </c>
      <c r="C744" s="119">
        <f>SUM(C745:C749)</f>
        <v>0</v>
      </c>
      <c r="D744" s="120">
        <f t="shared" si="11"/>
        <v>0</v>
      </c>
    </row>
    <row r="745" spans="1:4" ht="13.5">
      <c r="A745" s="137" t="s">
        <v>539</v>
      </c>
      <c r="B745" s="122">
        <v>84</v>
      </c>
      <c r="C745" s="10"/>
      <c r="D745" s="120">
        <f t="shared" si="11"/>
        <v>0</v>
      </c>
    </row>
    <row r="746" spans="1:4" ht="13.5">
      <c r="A746" s="137" t="s">
        <v>540</v>
      </c>
      <c r="B746" s="122">
        <v>0</v>
      </c>
      <c r="C746" s="10"/>
      <c r="D746" s="120" t="str">
        <f t="shared" si="11"/>
        <v/>
      </c>
    </row>
    <row r="747" spans="1:4" ht="13.5">
      <c r="A747" s="137" t="s">
        <v>541</v>
      </c>
      <c r="B747" s="122">
        <v>0</v>
      </c>
      <c r="C747" s="10"/>
      <c r="D747" s="120" t="str">
        <f t="shared" si="11"/>
        <v/>
      </c>
    </row>
    <row r="748" spans="1:4" ht="13.5">
      <c r="A748" s="137" t="s">
        <v>542</v>
      </c>
      <c r="B748" s="122">
        <v>0</v>
      </c>
      <c r="C748" s="10"/>
      <c r="D748" s="120" t="str">
        <f t="shared" si="11"/>
        <v/>
      </c>
    </row>
    <row r="749" spans="1:4" ht="13.5">
      <c r="A749" s="137" t="s">
        <v>543</v>
      </c>
      <c r="B749" s="122">
        <v>0</v>
      </c>
      <c r="C749" s="10"/>
      <c r="D749" s="120" t="str">
        <f t="shared" si="11"/>
        <v/>
      </c>
    </row>
    <row r="750" spans="1:4" ht="13.5">
      <c r="A750" s="137" t="s">
        <v>544</v>
      </c>
      <c r="B750" s="119">
        <v>0</v>
      </c>
      <c r="C750" s="119">
        <f>SUM(C751:C752)</f>
        <v>0</v>
      </c>
      <c r="D750" s="120" t="str">
        <f t="shared" si="11"/>
        <v/>
      </c>
    </row>
    <row r="751" spans="1:4" ht="13.5">
      <c r="A751" s="137" t="s">
        <v>545</v>
      </c>
      <c r="B751" s="122">
        <v>0</v>
      </c>
      <c r="C751" s="10"/>
      <c r="D751" s="120" t="str">
        <f t="shared" si="11"/>
        <v/>
      </c>
    </row>
    <row r="752" spans="1:4" ht="13.5">
      <c r="A752" s="137" t="s">
        <v>546</v>
      </c>
      <c r="B752" s="122">
        <v>0</v>
      </c>
      <c r="C752" s="10"/>
      <c r="D752" s="120" t="str">
        <f t="shared" si="11"/>
        <v/>
      </c>
    </row>
    <row r="753" spans="1:4" ht="13.5">
      <c r="A753" s="137" t="s">
        <v>547</v>
      </c>
      <c r="B753" s="119">
        <v>0</v>
      </c>
      <c r="C753" s="119">
        <f>SUM(C754:C755)</f>
        <v>0</v>
      </c>
      <c r="D753" s="120" t="str">
        <f t="shared" si="11"/>
        <v/>
      </c>
    </row>
    <row r="754" spans="1:4" ht="13.5">
      <c r="A754" s="137" t="s">
        <v>548</v>
      </c>
      <c r="B754" s="122">
        <v>0</v>
      </c>
      <c r="C754" s="10"/>
      <c r="D754" s="120" t="str">
        <f t="shared" si="11"/>
        <v/>
      </c>
    </row>
    <row r="755" spans="1:4" ht="13.5">
      <c r="A755" s="137" t="s">
        <v>549</v>
      </c>
      <c r="B755" s="122">
        <v>0</v>
      </c>
      <c r="C755" s="10"/>
      <c r="D755" s="120" t="str">
        <f t="shared" si="11"/>
        <v/>
      </c>
    </row>
    <row r="756" spans="1:4" ht="13.5">
      <c r="A756" s="137" t="s">
        <v>550</v>
      </c>
      <c r="B756" s="122">
        <v>0</v>
      </c>
      <c r="C756" s="10"/>
      <c r="D756" s="120" t="str">
        <f t="shared" si="11"/>
        <v/>
      </c>
    </row>
    <row r="757" spans="1:4" ht="13.5">
      <c r="A757" s="137" t="s">
        <v>551</v>
      </c>
      <c r="B757" s="122">
        <v>2604</v>
      </c>
      <c r="C757" s="10">
        <v>657</v>
      </c>
      <c r="D757" s="120">
        <f t="shared" si="11"/>
        <v>25.2</v>
      </c>
    </row>
    <row r="758" spans="1:4" ht="13.5">
      <c r="A758" s="137" t="s">
        <v>552</v>
      </c>
      <c r="B758" s="119">
        <v>851</v>
      </c>
      <c r="C758" s="119">
        <f>SUM(C759:C763)</f>
        <v>10</v>
      </c>
      <c r="D758" s="120">
        <f t="shared" si="11"/>
        <v>1.2</v>
      </c>
    </row>
    <row r="759" spans="1:4" ht="13.5">
      <c r="A759" s="137" t="s">
        <v>1586</v>
      </c>
      <c r="B759" s="122">
        <v>0</v>
      </c>
      <c r="C759" s="10"/>
      <c r="D759" s="120" t="str">
        <f t="shared" si="11"/>
        <v/>
      </c>
    </row>
    <row r="760" spans="1:4" ht="13.5">
      <c r="A760" s="137" t="s">
        <v>1587</v>
      </c>
      <c r="B760" s="122">
        <v>10</v>
      </c>
      <c r="C760" s="10">
        <v>10</v>
      </c>
      <c r="D760" s="120">
        <f t="shared" si="11"/>
        <v>100</v>
      </c>
    </row>
    <row r="761" spans="1:4" ht="13.5">
      <c r="A761" s="137" t="s">
        <v>1588</v>
      </c>
      <c r="B761" s="122">
        <v>841</v>
      </c>
      <c r="C761" s="10"/>
      <c r="D761" s="120">
        <f t="shared" si="11"/>
        <v>0</v>
      </c>
    </row>
    <row r="762" spans="1:4" ht="13.5">
      <c r="A762" s="137" t="s">
        <v>1589</v>
      </c>
      <c r="B762" s="122">
        <v>0</v>
      </c>
      <c r="C762" s="10"/>
      <c r="D762" s="120" t="str">
        <f t="shared" si="11"/>
        <v/>
      </c>
    </row>
    <row r="763" spans="1:4" ht="13.5">
      <c r="A763" s="137" t="s">
        <v>553</v>
      </c>
      <c r="B763" s="122">
        <v>0</v>
      </c>
      <c r="C763" s="10"/>
      <c r="D763" s="120" t="str">
        <f t="shared" si="11"/>
        <v/>
      </c>
    </row>
    <row r="764" spans="1:4" ht="13.5">
      <c r="A764" s="137" t="s">
        <v>554</v>
      </c>
      <c r="B764" s="122">
        <v>0</v>
      </c>
      <c r="C764" s="10"/>
      <c r="D764" s="120" t="str">
        <f t="shared" si="11"/>
        <v/>
      </c>
    </row>
    <row r="765" spans="1:4" ht="13.5">
      <c r="A765" s="137" t="s">
        <v>555</v>
      </c>
      <c r="B765" s="122">
        <v>0</v>
      </c>
      <c r="C765" s="10"/>
      <c r="D765" s="120" t="str">
        <f t="shared" si="11"/>
        <v/>
      </c>
    </row>
    <row r="766" spans="1:4" ht="13.5">
      <c r="A766" s="137" t="s">
        <v>556</v>
      </c>
      <c r="B766" s="119">
        <v>0</v>
      </c>
      <c r="C766" s="119">
        <f>SUM(C767:C780)</f>
        <v>0</v>
      </c>
      <c r="D766" s="120" t="str">
        <f t="shared" si="11"/>
        <v/>
      </c>
    </row>
    <row r="767" spans="1:4" ht="13.5">
      <c r="A767" s="137" t="s">
        <v>81</v>
      </c>
      <c r="B767" s="122">
        <v>0</v>
      </c>
      <c r="C767" s="10"/>
      <c r="D767" s="120" t="str">
        <f t="shared" si="11"/>
        <v/>
      </c>
    </row>
    <row r="768" spans="1:4" ht="13.5">
      <c r="A768" s="137" t="s">
        <v>82</v>
      </c>
      <c r="B768" s="122">
        <v>0</v>
      </c>
      <c r="C768" s="10"/>
      <c r="D768" s="120" t="str">
        <f t="shared" si="11"/>
        <v/>
      </c>
    </row>
    <row r="769" spans="1:4" ht="13.5">
      <c r="A769" s="137" t="s">
        <v>83</v>
      </c>
      <c r="B769" s="122">
        <v>0</v>
      </c>
      <c r="C769" s="10"/>
      <c r="D769" s="120" t="str">
        <f t="shared" si="11"/>
        <v/>
      </c>
    </row>
    <row r="770" spans="1:4" ht="13.5">
      <c r="A770" s="137" t="s">
        <v>557</v>
      </c>
      <c r="B770" s="122">
        <v>0</v>
      </c>
      <c r="C770" s="10"/>
      <c r="D770" s="120" t="str">
        <f t="shared" si="11"/>
        <v/>
      </c>
    </row>
    <row r="771" spans="1:4" ht="13.5">
      <c r="A771" s="137" t="s">
        <v>558</v>
      </c>
      <c r="B771" s="122">
        <v>0</v>
      </c>
      <c r="C771" s="10"/>
      <c r="D771" s="120" t="str">
        <f t="shared" si="11"/>
        <v/>
      </c>
    </row>
    <row r="772" spans="1:4" ht="13.5">
      <c r="A772" s="137" t="s">
        <v>559</v>
      </c>
      <c r="B772" s="122">
        <v>0</v>
      </c>
      <c r="C772" s="10"/>
      <c r="D772" s="120" t="str">
        <f t="shared" si="11"/>
        <v/>
      </c>
    </row>
    <row r="773" spans="1:4" ht="13.5">
      <c r="A773" s="137" t="s">
        <v>560</v>
      </c>
      <c r="B773" s="122">
        <v>0</v>
      </c>
      <c r="C773" s="10"/>
      <c r="D773" s="120" t="str">
        <f t="shared" ref="D773:D836" si="12">IF(B773=0,"",ROUND(C773/B773*100,1))</f>
        <v/>
      </c>
    </row>
    <row r="774" spans="1:4" ht="13.5">
      <c r="A774" s="137" t="s">
        <v>561</v>
      </c>
      <c r="B774" s="122">
        <v>0</v>
      </c>
      <c r="C774" s="10"/>
      <c r="D774" s="120" t="str">
        <f t="shared" si="12"/>
        <v/>
      </c>
    </row>
    <row r="775" spans="1:4" ht="13.5">
      <c r="A775" s="137" t="s">
        <v>562</v>
      </c>
      <c r="B775" s="122">
        <v>0</v>
      </c>
      <c r="C775" s="10"/>
      <c r="D775" s="120" t="str">
        <f t="shared" si="12"/>
        <v/>
      </c>
    </row>
    <row r="776" spans="1:4" ht="13.5">
      <c r="A776" s="137" t="s">
        <v>563</v>
      </c>
      <c r="B776" s="122">
        <v>0</v>
      </c>
      <c r="C776" s="10"/>
      <c r="D776" s="120" t="str">
        <f t="shared" si="12"/>
        <v/>
      </c>
    </row>
    <row r="777" spans="1:4" ht="13.5">
      <c r="A777" s="137" t="s">
        <v>122</v>
      </c>
      <c r="B777" s="122">
        <v>0</v>
      </c>
      <c r="C777" s="10"/>
      <c r="D777" s="120" t="str">
        <f t="shared" si="12"/>
        <v/>
      </c>
    </row>
    <row r="778" spans="1:4" ht="13.5">
      <c r="A778" s="137" t="s">
        <v>564</v>
      </c>
      <c r="B778" s="122">
        <v>0</v>
      </c>
      <c r="C778" s="10"/>
      <c r="D778" s="120" t="str">
        <f t="shared" si="12"/>
        <v/>
      </c>
    </row>
    <row r="779" spans="1:4" ht="13.5">
      <c r="A779" s="137" t="s">
        <v>90</v>
      </c>
      <c r="B779" s="122">
        <v>0</v>
      </c>
      <c r="C779" s="10"/>
      <c r="D779" s="120" t="str">
        <f t="shared" si="12"/>
        <v/>
      </c>
    </row>
    <row r="780" spans="1:4" ht="13.5">
      <c r="A780" s="137" t="s">
        <v>565</v>
      </c>
      <c r="B780" s="122">
        <v>0</v>
      </c>
      <c r="C780" s="10"/>
      <c r="D780" s="120" t="str">
        <f t="shared" si="12"/>
        <v/>
      </c>
    </row>
    <row r="781" spans="1:4" ht="13.5">
      <c r="A781" s="137" t="s">
        <v>566</v>
      </c>
      <c r="B781" s="122">
        <v>0</v>
      </c>
      <c r="C781" s="10">
        <v>66</v>
      </c>
      <c r="D781" s="120" t="str">
        <f t="shared" si="12"/>
        <v/>
      </c>
    </row>
    <row r="782" spans="1:4" ht="13.5">
      <c r="A782" s="137" t="s">
        <v>567</v>
      </c>
      <c r="B782" s="119">
        <v>9076</v>
      </c>
      <c r="C782" s="119">
        <f>SUM(C783,C794,C795,C798,C799,C800,)</f>
        <v>8739</v>
      </c>
      <c r="D782" s="120">
        <f t="shared" si="12"/>
        <v>96.3</v>
      </c>
    </row>
    <row r="783" spans="1:4" ht="13.5">
      <c r="A783" s="137" t="s">
        <v>1590</v>
      </c>
      <c r="B783" s="119">
        <v>1376</v>
      </c>
      <c r="C783" s="119">
        <f>SUM(C784:C793)</f>
        <v>2033</v>
      </c>
      <c r="D783" s="120">
        <f t="shared" si="12"/>
        <v>147.69999999999999</v>
      </c>
    </row>
    <row r="784" spans="1:4" ht="13.5">
      <c r="A784" s="137" t="s">
        <v>1558</v>
      </c>
      <c r="B784" s="122">
        <v>246</v>
      </c>
      <c r="C784" s="10">
        <v>275</v>
      </c>
      <c r="D784" s="120">
        <f t="shared" si="12"/>
        <v>111.8</v>
      </c>
    </row>
    <row r="785" spans="1:4" ht="13.5">
      <c r="A785" s="137" t="s">
        <v>1559</v>
      </c>
      <c r="B785" s="122">
        <v>332</v>
      </c>
      <c r="C785" s="10">
        <v>61</v>
      </c>
      <c r="D785" s="120">
        <f t="shared" si="12"/>
        <v>18.399999999999999</v>
      </c>
    </row>
    <row r="786" spans="1:4" ht="13.5">
      <c r="A786" s="137" t="s">
        <v>1560</v>
      </c>
      <c r="B786" s="122">
        <v>798</v>
      </c>
      <c r="C786" s="10">
        <v>1526</v>
      </c>
      <c r="D786" s="120">
        <f t="shared" si="12"/>
        <v>191.2</v>
      </c>
    </row>
    <row r="787" spans="1:4" ht="13.5">
      <c r="A787" s="137" t="s">
        <v>1591</v>
      </c>
      <c r="B787" s="122">
        <v>0</v>
      </c>
      <c r="C787" s="10"/>
      <c r="D787" s="120" t="str">
        <f t="shared" si="12"/>
        <v/>
      </c>
    </row>
    <row r="788" spans="1:4" ht="13.5">
      <c r="A788" s="137" t="s">
        <v>1592</v>
      </c>
      <c r="B788" s="122">
        <v>0</v>
      </c>
      <c r="C788" s="10"/>
      <c r="D788" s="120" t="str">
        <f t="shared" si="12"/>
        <v/>
      </c>
    </row>
    <row r="789" spans="1:4" ht="13.5">
      <c r="A789" s="137" t="s">
        <v>1593</v>
      </c>
      <c r="B789" s="122">
        <v>0</v>
      </c>
      <c r="C789" s="10"/>
      <c r="D789" s="120" t="str">
        <f t="shared" si="12"/>
        <v/>
      </c>
    </row>
    <row r="790" spans="1:4" ht="13.5">
      <c r="A790" s="137" t="s">
        <v>1594</v>
      </c>
      <c r="B790" s="122">
        <v>0</v>
      </c>
      <c r="C790" s="10"/>
      <c r="D790" s="120" t="str">
        <f t="shared" si="12"/>
        <v/>
      </c>
    </row>
    <row r="791" spans="1:4" ht="13.5">
      <c r="A791" s="137" t="s">
        <v>1595</v>
      </c>
      <c r="B791" s="122">
        <v>0</v>
      </c>
      <c r="C791" s="10"/>
      <c r="D791" s="120" t="str">
        <f t="shared" si="12"/>
        <v/>
      </c>
    </row>
    <row r="792" spans="1:4" ht="13.5">
      <c r="A792" s="137" t="s">
        <v>1596</v>
      </c>
      <c r="B792" s="122">
        <v>0</v>
      </c>
      <c r="C792" s="10"/>
      <c r="D792" s="120" t="str">
        <f t="shared" si="12"/>
        <v/>
      </c>
    </row>
    <row r="793" spans="1:4" ht="13.5">
      <c r="A793" s="137" t="s">
        <v>1597</v>
      </c>
      <c r="B793" s="122">
        <v>0</v>
      </c>
      <c r="C793" s="10">
        <v>171</v>
      </c>
      <c r="D793" s="120" t="str">
        <f t="shared" si="12"/>
        <v/>
      </c>
    </row>
    <row r="794" spans="1:4" ht="13.5">
      <c r="A794" s="137" t="s">
        <v>1598</v>
      </c>
      <c r="B794" s="122">
        <v>0</v>
      </c>
      <c r="C794" s="10"/>
      <c r="D794" s="120" t="str">
        <f t="shared" si="12"/>
        <v/>
      </c>
    </row>
    <row r="795" spans="1:4" ht="13.5">
      <c r="A795" s="137" t="s">
        <v>1599</v>
      </c>
      <c r="B795" s="119">
        <v>4931</v>
      </c>
      <c r="C795" s="119">
        <f>SUM(C796:C797)</f>
        <v>2567</v>
      </c>
      <c r="D795" s="120">
        <f t="shared" si="12"/>
        <v>52.1</v>
      </c>
    </row>
    <row r="796" spans="1:4" ht="13.5">
      <c r="A796" s="137" t="s">
        <v>1600</v>
      </c>
      <c r="B796" s="122">
        <v>0</v>
      </c>
      <c r="C796" s="10"/>
      <c r="D796" s="120" t="str">
        <f t="shared" si="12"/>
        <v/>
      </c>
    </row>
    <row r="797" spans="1:4" ht="13.5">
      <c r="A797" s="137" t="s">
        <v>1601</v>
      </c>
      <c r="B797" s="122">
        <v>4931</v>
      </c>
      <c r="C797" s="10">
        <v>2567</v>
      </c>
      <c r="D797" s="120">
        <f t="shared" si="12"/>
        <v>52.1</v>
      </c>
    </row>
    <row r="798" spans="1:4" ht="13.5">
      <c r="A798" s="137" t="s">
        <v>1602</v>
      </c>
      <c r="B798" s="122">
        <v>2769</v>
      </c>
      <c r="C798" s="10">
        <v>4139</v>
      </c>
      <c r="D798" s="120">
        <f t="shared" si="12"/>
        <v>149.5</v>
      </c>
    </row>
    <row r="799" spans="1:4" ht="13.5">
      <c r="A799" s="137" t="s">
        <v>1603</v>
      </c>
      <c r="B799" s="122">
        <v>0</v>
      </c>
      <c r="C799" s="10"/>
      <c r="D799" s="120" t="str">
        <f t="shared" si="12"/>
        <v/>
      </c>
    </row>
    <row r="800" spans="1:4" ht="13.5">
      <c r="A800" s="137" t="s">
        <v>1604</v>
      </c>
      <c r="B800" s="122">
        <v>0</v>
      </c>
      <c r="C800" s="10"/>
      <c r="D800" s="120" t="str">
        <f t="shared" si="12"/>
        <v/>
      </c>
    </row>
    <row r="801" spans="1:4" ht="13.5">
      <c r="A801" s="137" t="s">
        <v>571</v>
      </c>
      <c r="B801" s="119">
        <v>37119</v>
      </c>
      <c r="C801" s="119">
        <f>SUM(C802,C827,C852,C878,C889,C900,C906,C913,C920,C923,)</f>
        <v>32947</v>
      </c>
      <c r="D801" s="120">
        <f t="shared" si="12"/>
        <v>88.8</v>
      </c>
    </row>
    <row r="802" spans="1:4" ht="13.5">
      <c r="A802" s="137" t="s">
        <v>572</v>
      </c>
      <c r="B802" s="119">
        <v>18352</v>
      </c>
      <c r="C802" s="119">
        <f>SUM(C803:C826)</f>
        <v>17085</v>
      </c>
      <c r="D802" s="120">
        <f t="shared" si="12"/>
        <v>93.1</v>
      </c>
    </row>
    <row r="803" spans="1:4" ht="13.5">
      <c r="A803" s="137" t="s">
        <v>1605</v>
      </c>
      <c r="B803" s="122">
        <v>381</v>
      </c>
      <c r="C803" s="10">
        <v>383</v>
      </c>
      <c r="D803" s="120">
        <f t="shared" si="12"/>
        <v>100.5</v>
      </c>
    </row>
    <row r="804" spans="1:4" ht="13.5">
      <c r="A804" s="137" t="s">
        <v>569</v>
      </c>
      <c r="B804" s="122">
        <v>75</v>
      </c>
      <c r="C804" s="10">
        <v>380</v>
      </c>
      <c r="D804" s="120">
        <f t="shared" si="12"/>
        <v>506.7</v>
      </c>
    </row>
    <row r="805" spans="1:4" ht="13.5">
      <c r="A805" s="137" t="s">
        <v>570</v>
      </c>
      <c r="B805" s="122">
        <v>0</v>
      </c>
      <c r="C805" s="10"/>
      <c r="D805" s="120" t="str">
        <f t="shared" si="12"/>
        <v/>
      </c>
    </row>
    <row r="806" spans="1:4" ht="13.5">
      <c r="A806" s="137" t="s">
        <v>573</v>
      </c>
      <c r="B806" s="122">
        <v>2437</v>
      </c>
      <c r="C806" s="10">
        <v>2562</v>
      </c>
      <c r="D806" s="120">
        <f t="shared" si="12"/>
        <v>105.1</v>
      </c>
    </row>
    <row r="807" spans="1:4" ht="13.5">
      <c r="A807" s="137" t="s">
        <v>574</v>
      </c>
      <c r="B807" s="122">
        <v>0</v>
      </c>
      <c r="C807" s="10"/>
      <c r="D807" s="120" t="str">
        <f t="shared" si="12"/>
        <v/>
      </c>
    </row>
    <row r="808" spans="1:4" ht="13.5">
      <c r="A808" s="137" t="s">
        <v>575</v>
      </c>
      <c r="B808" s="122">
        <v>227</v>
      </c>
      <c r="C808" s="10">
        <v>297</v>
      </c>
      <c r="D808" s="120">
        <f t="shared" si="12"/>
        <v>130.80000000000001</v>
      </c>
    </row>
    <row r="809" spans="1:4" ht="13.5">
      <c r="A809" s="137" t="s">
        <v>576</v>
      </c>
      <c r="B809" s="122">
        <v>493</v>
      </c>
      <c r="C809" s="10">
        <v>418</v>
      </c>
      <c r="D809" s="120">
        <f t="shared" si="12"/>
        <v>84.8</v>
      </c>
    </row>
    <row r="810" spans="1:4" ht="13.5">
      <c r="A810" s="137" t="s">
        <v>577</v>
      </c>
      <c r="B810" s="122">
        <v>165</v>
      </c>
      <c r="C810" s="10">
        <v>37</v>
      </c>
      <c r="D810" s="120">
        <f t="shared" si="12"/>
        <v>22.4</v>
      </c>
    </row>
    <row r="811" spans="1:4" ht="13.5">
      <c r="A811" s="137" t="s">
        <v>578</v>
      </c>
      <c r="B811" s="122">
        <v>14</v>
      </c>
      <c r="C811" s="10">
        <v>14</v>
      </c>
      <c r="D811" s="120">
        <f t="shared" si="12"/>
        <v>100</v>
      </c>
    </row>
    <row r="812" spans="1:4" ht="13.5">
      <c r="A812" s="137" t="s">
        <v>579</v>
      </c>
      <c r="B812" s="122">
        <v>2</v>
      </c>
      <c r="C812" s="10"/>
      <c r="D812" s="120">
        <f t="shared" si="12"/>
        <v>0</v>
      </c>
    </row>
    <row r="813" spans="1:4" ht="13.5">
      <c r="A813" s="137" t="s">
        <v>580</v>
      </c>
      <c r="B813" s="122">
        <v>39</v>
      </c>
      <c r="C813" s="10"/>
      <c r="D813" s="120">
        <f t="shared" si="12"/>
        <v>0</v>
      </c>
    </row>
    <row r="814" spans="1:4" ht="13.5">
      <c r="A814" s="137" t="s">
        <v>581</v>
      </c>
      <c r="B814" s="122">
        <v>0</v>
      </c>
      <c r="C814" s="10"/>
      <c r="D814" s="120" t="str">
        <f t="shared" si="12"/>
        <v/>
      </c>
    </row>
    <row r="815" spans="1:4" ht="13.5">
      <c r="A815" s="137" t="s">
        <v>1606</v>
      </c>
      <c r="B815" s="122">
        <v>707</v>
      </c>
      <c r="C815" s="10"/>
      <c r="D815" s="120">
        <f t="shared" si="12"/>
        <v>0</v>
      </c>
    </row>
    <row r="816" spans="1:4" ht="13.5">
      <c r="A816" s="137" t="s">
        <v>1607</v>
      </c>
      <c r="B816" s="122">
        <v>0</v>
      </c>
      <c r="C816" s="10"/>
      <c r="D816" s="120" t="str">
        <f t="shared" si="12"/>
        <v/>
      </c>
    </row>
    <row r="817" spans="1:4" ht="13.5">
      <c r="A817" s="137" t="s">
        <v>1608</v>
      </c>
      <c r="B817" s="122">
        <v>0</v>
      </c>
      <c r="C817" s="10"/>
      <c r="D817" s="120" t="str">
        <f t="shared" si="12"/>
        <v/>
      </c>
    </row>
    <row r="818" spans="1:4" ht="13.5">
      <c r="A818" s="137" t="s">
        <v>582</v>
      </c>
      <c r="B818" s="122">
        <v>9421</v>
      </c>
      <c r="C818" s="10">
        <v>10553</v>
      </c>
      <c r="D818" s="120">
        <f t="shared" si="12"/>
        <v>112</v>
      </c>
    </row>
    <row r="819" spans="1:4" ht="13.5">
      <c r="A819" s="137" t="s">
        <v>583</v>
      </c>
      <c r="B819" s="122">
        <v>10</v>
      </c>
      <c r="C819" s="10"/>
      <c r="D819" s="120">
        <f t="shared" si="12"/>
        <v>0</v>
      </c>
    </row>
    <row r="820" spans="1:4" ht="13.5">
      <c r="A820" s="137" t="s">
        <v>584</v>
      </c>
      <c r="B820" s="122">
        <v>0</v>
      </c>
      <c r="C820" s="10"/>
      <c r="D820" s="120" t="str">
        <f t="shared" si="12"/>
        <v/>
      </c>
    </row>
    <row r="821" spans="1:4" ht="13.5">
      <c r="A821" s="137" t="s">
        <v>585</v>
      </c>
      <c r="B821" s="122">
        <v>400</v>
      </c>
      <c r="C821" s="10">
        <v>1</v>
      </c>
      <c r="D821" s="120">
        <f t="shared" si="12"/>
        <v>0.3</v>
      </c>
    </row>
    <row r="822" spans="1:4" ht="13.5">
      <c r="A822" s="137" t="s">
        <v>586</v>
      </c>
      <c r="B822" s="122">
        <v>0</v>
      </c>
      <c r="C822" s="10">
        <v>2</v>
      </c>
      <c r="D822" s="120" t="str">
        <f t="shared" si="12"/>
        <v/>
      </c>
    </row>
    <row r="823" spans="1:4" ht="13.5">
      <c r="A823" s="137" t="s">
        <v>587</v>
      </c>
      <c r="B823" s="122">
        <v>0</v>
      </c>
      <c r="C823" s="10"/>
      <c r="D823" s="120" t="str">
        <f t="shared" si="12"/>
        <v/>
      </c>
    </row>
    <row r="824" spans="1:4" ht="13.5">
      <c r="A824" s="137" t="s">
        <v>588</v>
      </c>
      <c r="B824" s="122">
        <v>0</v>
      </c>
      <c r="C824" s="10"/>
      <c r="D824" s="120" t="str">
        <f t="shared" si="12"/>
        <v/>
      </c>
    </row>
    <row r="825" spans="1:4" ht="13.5">
      <c r="A825" s="137" t="s">
        <v>589</v>
      </c>
      <c r="B825" s="122">
        <v>0</v>
      </c>
      <c r="C825" s="10"/>
      <c r="D825" s="120" t="str">
        <f t="shared" si="12"/>
        <v/>
      </c>
    </row>
    <row r="826" spans="1:4" ht="13.5">
      <c r="A826" s="137" t="s">
        <v>1609</v>
      </c>
      <c r="B826" s="122">
        <v>3981</v>
      </c>
      <c r="C826" s="10">
        <v>2438</v>
      </c>
      <c r="D826" s="120">
        <f t="shared" si="12"/>
        <v>61.2</v>
      </c>
    </row>
    <row r="827" spans="1:4" ht="13.5">
      <c r="A827" s="137" t="s">
        <v>1610</v>
      </c>
      <c r="B827" s="119">
        <v>1526</v>
      </c>
      <c r="C827" s="119">
        <f>SUM(C828:C851)</f>
        <v>965</v>
      </c>
      <c r="D827" s="120">
        <f t="shared" si="12"/>
        <v>63.2</v>
      </c>
    </row>
    <row r="828" spans="1:4" ht="13.5">
      <c r="A828" s="137" t="s">
        <v>568</v>
      </c>
      <c r="B828" s="122">
        <v>253</v>
      </c>
      <c r="C828" s="10">
        <v>279</v>
      </c>
      <c r="D828" s="120">
        <f t="shared" si="12"/>
        <v>110.3</v>
      </c>
    </row>
    <row r="829" spans="1:4" ht="13.5">
      <c r="A829" s="137" t="s">
        <v>569</v>
      </c>
      <c r="B829" s="122">
        <v>43</v>
      </c>
      <c r="C829" s="10"/>
      <c r="D829" s="120">
        <f t="shared" si="12"/>
        <v>0</v>
      </c>
    </row>
    <row r="830" spans="1:4" ht="13.5">
      <c r="A830" s="137" t="s">
        <v>570</v>
      </c>
      <c r="B830" s="122">
        <v>0</v>
      </c>
      <c r="C830" s="10"/>
      <c r="D830" s="120" t="str">
        <f t="shared" si="12"/>
        <v/>
      </c>
    </row>
    <row r="831" spans="1:4" ht="13.5">
      <c r="A831" s="136" t="s">
        <v>1611</v>
      </c>
      <c r="B831" s="122">
        <v>252</v>
      </c>
      <c r="C831" s="10">
        <v>650</v>
      </c>
      <c r="D831" s="120">
        <f t="shared" si="12"/>
        <v>257.89999999999998</v>
      </c>
    </row>
    <row r="832" spans="1:4" ht="13.5">
      <c r="A832" s="137" t="s">
        <v>590</v>
      </c>
      <c r="B832" s="122">
        <v>531</v>
      </c>
      <c r="C832" s="10">
        <v>25</v>
      </c>
      <c r="D832" s="120">
        <f t="shared" si="12"/>
        <v>4.7</v>
      </c>
    </row>
    <row r="833" spans="1:4" ht="13.5">
      <c r="A833" s="137" t="s">
        <v>1612</v>
      </c>
      <c r="B833" s="122">
        <v>0</v>
      </c>
      <c r="C833" s="10"/>
      <c r="D833" s="120" t="str">
        <f t="shared" si="12"/>
        <v/>
      </c>
    </row>
    <row r="834" spans="1:4" ht="13.5">
      <c r="A834" s="137" t="s">
        <v>591</v>
      </c>
      <c r="B834" s="122">
        <v>0</v>
      </c>
      <c r="C834" s="10"/>
      <c r="D834" s="120" t="str">
        <f t="shared" si="12"/>
        <v/>
      </c>
    </row>
    <row r="835" spans="1:4" ht="13.5">
      <c r="A835" s="137" t="s">
        <v>592</v>
      </c>
      <c r="B835" s="122">
        <v>5</v>
      </c>
      <c r="C835" s="10"/>
      <c r="D835" s="120">
        <f t="shared" si="12"/>
        <v>0</v>
      </c>
    </row>
    <row r="836" spans="1:4" ht="13.5">
      <c r="A836" s="136" t="s">
        <v>1613</v>
      </c>
      <c r="B836" s="122">
        <v>0</v>
      </c>
      <c r="C836" s="10"/>
      <c r="D836" s="120" t="str">
        <f t="shared" si="12"/>
        <v/>
      </c>
    </row>
    <row r="837" spans="1:4" ht="13.5">
      <c r="A837" s="137" t="s">
        <v>593</v>
      </c>
      <c r="B837" s="122">
        <v>0</v>
      </c>
      <c r="C837" s="10"/>
      <c r="D837" s="120" t="str">
        <f t="shared" ref="D837:D900" si="13">IF(B837=0,"",ROUND(C837/B837*100,1))</f>
        <v/>
      </c>
    </row>
    <row r="838" spans="1:4" ht="13.5">
      <c r="A838" s="137" t="s">
        <v>594</v>
      </c>
      <c r="B838" s="122">
        <v>0</v>
      </c>
      <c r="C838" s="10"/>
      <c r="D838" s="120" t="str">
        <f t="shared" si="13"/>
        <v/>
      </c>
    </row>
    <row r="839" spans="1:4" ht="13.5">
      <c r="A839" s="136" t="s">
        <v>1614</v>
      </c>
      <c r="B839" s="122">
        <v>26</v>
      </c>
      <c r="C839" s="10"/>
      <c r="D839" s="120">
        <f t="shared" si="13"/>
        <v>0</v>
      </c>
    </row>
    <row r="840" spans="1:4" ht="13.5">
      <c r="A840" s="137" t="s">
        <v>595</v>
      </c>
      <c r="B840" s="122">
        <v>0</v>
      </c>
      <c r="C840" s="10"/>
      <c r="D840" s="120" t="str">
        <f t="shared" si="13"/>
        <v/>
      </c>
    </row>
    <row r="841" spans="1:4" ht="13.5">
      <c r="A841" s="136" t="s">
        <v>1615</v>
      </c>
      <c r="B841" s="122">
        <v>0</v>
      </c>
      <c r="C841" s="10"/>
      <c r="D841" s="120" t="str">
        <f t="shared" si="13"/>
        <v/>
      </c>
    </row>
    <row r="842" spans="1:4" ht="13.5">
      <c r="A842" s="136" t="s">
        <v>1616</v>
      </c>
      <c r="B842" s="122">
        <v>0</v>
      </c>
      <c r="C842" s="10"/>
      <c r="D842" s="120" t="str">
        <f t="shared" si="13"/>
        <v/>
      </c>
    </row>
    <row r="843" spans="1:4" ht="13.5">
      <c r="A843" s="137" t="s">
        <v>596</v>
      </c>
      <c r="B843" s="122">
        <v>0</v>
      </c>
      <c r="C843" s="10"/>
      <c r="D843" s="120" t="str">
        <f t="shared" si="13"/>
        <v/>
      </c>
    </row>
    <row r="844" spans="1:4" ht="13.5">
      <c r="A844" s="137" t="s">
        <v>597</v>
      </c>
      <c r="B844" s="122">
        <v>9</v>
      </c>
      <c r="C844" s="10"/>
      <c r="D844" s="120">
        <f t="shared" si="13"/>
        <v>0</v>
      </c>
    </row>
    <row r="845" spans="1:4" ht="13.5">
      <c r="A845" s="136" t="s">
        <v>1617</v>
      </c>
      <c r="B845" s="122">
        <v>0</v>
      </c>
      <c r="C845" s="10"/>
      <c r="D845" s="120" t="str">
        <f t="shared" si="13"/>
        <v/>
      </c>
    </row>
    <row r="846" spans="1:4" ht="13.5">
      <c r="A846" s="137" t="s">
        <v>598</v>
      </c>
      <c r="B846" s="122">
        <v>0</v>
      </c>
      <c r="C846" s="10"/>
      <c r="D846" s="120" t="str">
        <f t="shared" si="13"/>
        <v/>
      </c>
    </row>
    <row r="847" spans="1:4" ht="13.5">
      <c r="A847" s="136" t="s">
        <v>1618</v>
      </c>
      <c r="B847" s="122">
        <v>24</v>
      </c>
      <c r="C847" s="10">
        <v>11</v>
      </c>
      <c r="D847" s="120">
        <f t="shared" si="13"/>
        <v>45.8</v>
      </c>
    </row>
    <row r="848" spans="1:4" ht="13.5">
      <c r="A848" s="136" t="s">
        <v>1619</v>
      </c>
      <c r="B848" s="10"/>
      <c r="C848" s="10"/>
      <c r="D848" s="120" t="str">
        <f t="shared" si="13"/>
        <v/>
      </c>
    </row>
    <row r="849" spans="1:4" ht="13.5">
      <c r="A849" s="136" t="s">
        <v>1620</v>
      </c>
      <c r="B849" s="10"/>
      <c r="C849" s="10"/>
      <c r="D849" s="120" t="str">
        <f t="shared" si="13"/>
        <v/>
      </c>
    </row>
    <row r="850" spans="1:4" ht="13.5">
      <c r="A850" s="136" t="s">
        <v>1621</v>
      </c>
      <c r="B850" s="129">
        <v>0</v>
      </c>
      <c r="C850" s="10"/>
      <c r="D850" s="120" t="str">
        <f t="shared" si="13"/>
        <v/>
      </c>
    </row>
    <row r="851" spans="1:4" ht="13.5">
      <c r="A851" s="137" t="s">
        <v>599</v>
      </c>
      <c r="B851" s="122">
        <v>383</v>
      </c>
      <c r="C851" s="10"/>
      <c r="D851" s="120">
        <f t="shared" si="13"/>
        <v>0</v>
      </c>
    </row>
    <row r="852" spans="1:4" ht="13.5">
      <c r="A852" s="137" t="s">
        <v>600</v>
      </c>
      <c r="B852" s="119">
        <v>5221</v>
      </c>
      <c r="C852" s="119">
        <f>SUM(C853:C877)</f>
        <v>2791</v>
      </c>
      <c r="D852" s="120">
        <f t="shared" si="13"/>
        <v>53.5</v>
      </c>
    </row>
    <row r="853" spans="1:4" ht="13.5">
      <c r="A853" s="137" t="s">
        <v>568</v>
      </c>
      <c r="B853" s="122">
        <v>65</v>
      </c>
      <c r="C853" s="10">
        <v>76</v>
      </c>
      <c r="D853" s="120">
        <f t="shared" si="13"/>
        <v>116.9</v>
      </c>
    </row>
    <row r="854" spans="1:4" ht="13.5">
      <c r="A854" s="137" t="s">
        <v>569</v>
      </c>
      <c r="B854" s="122">
        <v>0</v>
      </c>
      <c r="C854" s="10"/>
      <c r="D854" s="120" t="str">
        <f t="shared" si="13"/>
        <v/>
      </c>
    </row>
    <row r="855" spans="1:4" ht="13.5">
      <c r="A855" s="137" t="s">
        <v>570</v>
      </c>
      <c r="B855" s="122">
        <v>0</v>
      </c>
      <c r="C855" s="10"/>
      <c r="D855" s="120" t="str">
        <f t="shared" si="13"/>
        <v/>
      </c>
    </row>
    <row r="856" spans="1:4" ht="13.5">
      <c r="A856" s="137" t="s">
        <v>601</v>
      </c>
      <c r="B856" s="122">
        <v>419</v>
      </c>
      <c r="C856" s="10">
        <v>427</v>
      </c>
      <c r="D856" s="120">
        <f t="shared" si="13"/>
        <v>101.9</v>
      </c>
    </row>
    <row r="857" spans="1:4" ht="13.5">
      <c r="A857" s="137" t="s">
        <v>602</v>
      </c>
      <c r="B857" s="122">
        <v>417</v>
      </c>
      <c r="C857" s="10"/>
      <c r="D857" s="120">
        <f t="shared" si="13"/>
        <v>0</v>
      </c>
    </row>
    <row r="858" spans="1:4" ht="13.5">
      <c r="A858" s="137" t="s">
        <v>603</v>
      </c>
      <c r="B858" s="122">
        <v>0</v>
      </c>
      <c r="C858" s="10"/>
      <c r="D858" s="120" t="str">
        <f t="shared" si="13"/>
        <v/>
      </c>
    </row>
    <row r="859" spans="1:4" ht="13.5">
      <c r="A859" s="137" t="s">
        <v>604</v>
      </c>
      <c r="B859" s="122">
        <v>0</v>
      </c>
      <c r="C859" s="10"/>
      <c r="D859" s="120" t="str">
        <f t="shared" si="13"/>
        <v/>
      </c>
    </row>
    <row r="860" spans="1:4" ht="13.5">
      <c r="A860" s="137" t="s">
        <v>605</v>
      </c>
      <c r="B860" s="122">
        <v>0</v>
      </c>
      <c r="C860" s="10"/>
      <c r="D860" s="120" t="str">
        <f t="shared" si="13"/>
        <v/>
      </c>
    </row>
    <row r="861" spans="1:4" ht="13.5">
      <c r="A861" s="137" t="s">
        <v>606</v>
      </c>
      <c r="B861" s="122">
        <v>0</v>
      </c>
      <c r="C861" s="10"/>
      <c r="D861" s="120" t="str">
        <f t="shared" si="13"/>
        <v/>
      </c>
    </row>
    <row r="862" spans="1:4" ht="13.5">
      <c r="A862" s="137" t="s">
        <v>607</v>
      </c>
      <c r="B862" s="122">
        <v>18</v>
      </c>
      <c r="C862" s="10"/>
      <c r="D862" s="120">
        <f t="shared" si="13"/>
        <v>0</v>
      </c>
    </row>
    <row r="863" spans="1:4" ht="13.5">
      <c r="A863" s="137" t="s">
        <v>608</v>
      </c>
      <c r="B863" s="122">
        <v>272</v>
      </c>
      <c r="C863" s="10">
        <v>203</v>
      </c>
      <c r="D863" s="120">
        <f t="shared" si="13"/>
        <v>74.599999999999994</v>
      </c>
    </row>
    <row r="864" spans="1:4" ht="13.5">
      <c r="A864" s="137" t="s">
        <v>609</v>
      </c>
      <c r="B864" s="122">
        <v>0</v>
      </c>
      <c r="C864" s="10"/>
      <c r="D864" s="120" t="str">
        <f t="shared" si="13"/>
        <v/>
      </c>
    </row>
    <row r="865" spans="1:4" ht="13.5">
      <c r="A865" s="137" t="s">
        <v>610</v>
      </c>
      <c r="B865" s="122">
        <v>0</v>
      </c>
      <c r="C865" s="10"/>
      <c r="D865" s="120" t="str">
        <f t="shared" si="13"/>
        <v/>
      </c>
    </row>
    <row r="866" spans="1:4" ht="13.5">
      <c r="A866" s="137" t="s">
        <v>611</v>
      </c>
      <c r="B866" s="122">
        <v>35</v>
      </c>
      <c r="C866" s="10">
        <v>115</v>
      </c>
      <c r="D866" s="120">
        <f t="shared" si="13"/>
        <v>328.6</v>
      </c>
    </row>
    <row r="867" spans="1:4" ht="13.5">
      <c r="A867" s="137" t="s">
        <v>612</v>
      </c>
      <c r="B867" s="122">
        <v>7</v>
      </c>
      <c r="C867" s="10"/>
      <c r="D867" s="120">
        <f t="shared" si="13"/>
        <v>0</v>
      </c>
    </row>
    <row r="868" spans="1:4" ht="13.5">
      <c r="A868" s="137" t="s">
        <v>613</v>
      </c>
      <c r="B868" s="122">
        <v>2975</v>
      </c>
      <c r="C868" s="10"/>
      <c r="D868" s="120">
        <f t="shared" si="13"/>
        <v>0</v>
      </c>
    </row>
    <row r="869" spans="1:4" ht="13.5">
      <c r="A869" s="137" t="s">
        <v>614</v>
      </c>
      <c r="B869" s="122">
        <v>181</v>
      </c>
      <c r="C869" s="10">
        <v>195</v>
      </c>
      <c r="D869" s="120">
        <f t="shared" si="13"/>
        <v>107.7</v>
      </c>
    </row>
    <row r="870" spans="1:4" ht="13.5">
      <c r="A870" s="137" t="s">
        <v>615</v>
      </c>
      <c r="B870" s="122">
        <v>0</v>
      </c>
      <c r="C870" s="10"/>
      <c r="D870" s="120" t="str">
        <f t="shared" si="13"/>
        <v/>
      </c>
    </row>
    <row r="871" spans="1:4" ht="13.5">
      <c r="A871" s="137" t="s">
        <v>616</v>
      </c>
      <c r="B871" s="122">
        <v>0</v>
      </c>
      <c r="C871" s="10">
        <v>1630</v>
      </c>
      <c r="D871" s="120" t="str">
        <f t="shared" si="13"/>
        <v/>
      </c>
    </row>
    <row r="872" spans="1:4" ht="13.5">
      <c r="A872" s="137" t="s">
        <v>617</v>
      </c>
      <c r="B872" s="122">
        <v>0</v>
      </c>
      <c r="C872" s="10">
        <v>145</v>
      </c>
      <c r="D872" s="120" t="str">
        <f t="shared" si="13"/>
        <v/>
      </c>
    </row>
    <row r="873" spans="1:4" ht="13.5">
      <c r="A873" s="137" t="s">
        <v>618</v>
      </c>
      <c r="B873" s="122">
        <v>0</v>
      </c>
      <c r="C873" s="10"/>
      <c r="D873" s="120" t="str">
        <f t="shared" si="13"/>
        <v/>
      </c>
    </row>
    <row r="874" spans="1:4" ht="13.5">
      <c r="A874" s="137" t="s">
        <v>596</v>
      </c>
      <c r="B874" s="122">
        <v>0</v>
      </c>
      <c r="C874" s="10"/>
      <c r="D874" s="120" t="str">
        <f t="shared" si="13"/>
        <v/>
      </c>
    </row>
    <row r="875" spans="1:4" ht="13.5">
      <c r="A875" s="137" t="s">
        <v>619</v>
      </c>
      <c r="B875" s="122">
        <v>0</v>
      </c>
      <c r="C875" s="10"/>
      <c r="D875" s="120" t="str">
        <f t="shared" si="13"/>
        <v/>
      </c>
    </row>
    <row r="876" spans="1:4" ht="13.5">
      <c r="A876" s="137" t="s">
        <v>620</v>
      </c>
      <c r="B876" s="122">
        <v>821</v>
      </c>
      <c r="C876" s="10"/>
      <c r="D876" s="120">
        <f t="shared" si="13"/>
        <v>0</v>
      </c>
    </row>
    <row r="877" spans="1:4" ht="13.5">
      <c r="A877" s="137" t="s">
        <v>621</v>
      </c>
      <c r="B877" s="129">
        <v>11</v>
      </c>
      <c r="C877" s="10"/>
      <c r="D877" s="120">
        <f t="shared" si="13"/>
        <v>0</v>
      </c>
    </row>
    <row r="878" spans="1:4" ht="13.5">
      <c r="A878" s="137" t="s">
        <v>622</v>
      </c>
      <c r="B878" s="119">
        <v>0</v>
      </c>
      <c r="C878" s="119">
        <f>SUM(C879:C888)</f>
        <v>0</v>
      </c>
      <c r="D878" s="120" t="str">
        <f t="shared" si="13"/>
        <v/>
      </c>
    </row>
    <row r="879" spans="1:4" ht="13.5">
      <c r="A879" s="137" t="s">
        <v>568</v>
      </c>
      <c r="B879" s="122">
        <v>0</v>
      </c>
      <c r="C879" s="10"/>
      <c r="D879" s="120" t="str">
        <f t="shared" si="13"/>
        <v/>
      </c>
    </row>
    <row r="880" spans="1:4" ht="13.5">
      <c r="A880" s="137" t="s">
        <v>569</v>
      </c>
      <c r="B880" s="122">
        <v>0</v>
      </c>
      <c r="C880" s="10"/>
      <c r="D880" s="120" t="str">
        <f t="shared" si="13"/>
        <v/>
      </c>
    </row>
    <row r="881" spans="1:4" ht="13.5">
      <c r="A881" s="137" t="s">
        <v>570</v>
      </c>
      <c r="B881" s="122">
        <v>0</v>
      </c>
      <c r="C881" s="10"/>
      <c r="D881" s="120" t="str">
        <f t="shared" si="13"/>
        <v/>
      </c>
    </row>
    <row r="882" spans="1:4" ht="13.5">
      <c r="A882" s="137" t="s">
        <v>623</v>
      </c>
      <c r="B882" s="122">
        <v>0</v>
      </c>
      <c r="C882" s="10"/>
      <c r="D882" s="120" t="str">
        <f t="shared" si="13"/>
        <v/>
      </c>
    </row>
    <row r="883" spans="1:4" ht="13.5">
      <c r="A883" s="137" t="s">
        <v>624</v>
      </c>
      <c r="B883" s="122">
        <v>0</v>
      </c>
      <c r="C883" s="10"/>
      <c r="D883" s="120" t="str">
        <f t="shared" si="13"/>
        <v/>
      </c>
    </row>
    <row r="884" spans="1:4" ht="13.5">
      <c r="A884" s="137" t="s">
        <v>625</v>
      </c>
      <c r="B884" s="122">
        <v>0</v>
      </c>
      <c r="C884" s="10"/>
      <c r="D884" s="120" t="str">
        <f t="shared" si="13"/>
        <v/>
      </c>
    </row>
    <row r="885" spans="1:4" ht="13.5">
      <c r="A885" s="137" t="s">
        <v>626</v>
      </c>
      <c r="B885" s="122">
        <v>0</v>
      </c>
      <c r="C885" s="10"/>
      <c r="D885" s="120" t="str">
        <f t="shared" si="13"/>
        <v/>
      </c>
    </row>
    <row r="886" spans="1:4" ht="13.5">
      <c r="A886" s="137" t="s">
        <v>627</v>
      </c>
      <c r="B886" s="122">
        <v>0</v>
      </c>
      <c r="C886" s="10"/>
      <c r="D886" s="120" t="str">
        <f t="shared" si="13"/>
        <v/>
      </c>
    </row>
    <row r="887" spans="1:4" ht="13.5">
      <c r="A887" s="137" t="s">
        <v>628</v>
      </c>
      <c r="B887" s="122">
        <v>0</v>
      </c>
      <c r="C887" s="10"/>
      <c r="D887" s="120" t="str">
        <f t="shared" si="13"/>
        <v/>
      </c>
    </row>
    <row r="888" spans="1:4" ht="13.5">
      <c r="A888" s="137" t="s">
        <v>629</v>
      </c>
      <c r="B888" s="122">
        <v>0</v>
      </c>
      <c r="C888" s="10"/>
      <c r="D888" s="120" t="str">
        <f t="shared" si="13"/>
        <v/>
      </c>
    </row>
    <row r="889" spans="1:4" ht="13.5">
      <c r="A889" s="137" t="s">
        <v>630</v>
      </c>
      <c r="B889" s="119">
        <v>4956</v>
      </c>
      <c r="C889" s="119">
        <f>SUM(C890:C899)</f>
        <v>4275</v>
      </c>
      <c r="D889" s="120">
        <f t="shared" si="13"/>
        <v>86.3</v>
      </c>
    </row>
    <row r="890" spans="1:4" ht="13.5">
      <c r="A890" s="137" t="s">
        <v>568</v>
      </c>
      <c r="B890" s="122">
        <v>0</v>
      </c>
      <c r="C890" s="10"/>
      <c r="D890" s="120" t="str">
        <f t="shared" si="13"/>
        <v/>
      </c>
    </row>
    <row r="891" spans="1:4" ht="13.5">
      <c r="A891" s="137" t="s">
        <v>569</v>
      </c>
      <c r="B891" s="122">
        <v>0</v>
      </c>
      <c r="C891" s="10"/>
      <c r="D891" s="120" t="str">
        <f t="shared" si="13"/>
        <v/>
      </c>
    </row>
    <row r="892" spans="1:4" ht="13.5">
      <c r="A892" s="137" t="s">
        <v>570</v>
      </c>
      <c r="B892" s="122">
        <v>0</v>
      </c>
      <c r="C892" s="10"/>
      <c r="D892" s="120" t="str">
        <f t="shared" si="13"/>
        <v/>
      </c>
    </row>
    <row r="893" spans="1:4" ht="13.5">
      <c r="A893" s="137" t="s">
        <v>631</v>
      </c>
      <c r="B893" s="122">
        <v>0</v>
      </c>
      <c r="C893" s="10">
        <v>87</v>
      </c>
      <c r="D893" s="120" t="str">
        <f t="shared" si="13"/>
        <v/>
      </c>
    </row>
    <row r="894" spans="1:4" ht="13.5">
      <c r="A894" s="137" t="s">
        <v>632</v>
      </c>
      <c r="B894" s="122">
        <v>1851</v>
      </c>
      <c r="C894" s="10">
        <v>1050</v>
      </c>
      <c r="D894" s="120">
        <f t="shared" si="13"/>
        <v>56.7</v>
      </c>
    </row>
    <row r="895" spans="1:4" ht="13.5">
      <c r="A895" s="137" t="s">
        <v>633</v>
      </c>
      <c r="B895" s="122">
        <v>15</v>
      </c>
      <c r="C895" s="10"/>
      <c r="D895" s="120">
        <f t="shared" si="13"/>
        <v>0</v>
      </c>
    </row>
    <row r="896" spans="1:4" ht="13.5">
      <c r="A896" s="137" t="s">
        <v>634</v>
      </c>
      <c r="B896" s="122">
        <v>0</v>
      </c>
      <c r="C896" s="10">
        <v>767</v>
      </c>
      <c r="D896" s="120" t="str">
        <f t="shared" si="13"/>
        <v/>
      </c>
    </row>
    <row r="897" spans="1:4" ht="13.5">
      <c r="A897" s="137" t="s">
        <v>1622</v>
      </c>
      <c r="B897" s="122">
        <v>0</v>
      </c>
      <c r="C897" s="10"/>
      <c r="D897" s="120" t="str">
        <f t="shared" si="13"/>
        <v/>
      </c>
    </row>
    <row r="898" spans="1:4" ht="13.5">
      <c r="A898" s="137" t="s">
        <v>635</v>
      </c>
      <c r="B898" s="122">
        <v>0</v>
      </c>
      <c r="C898" s="10"/>
      <c r="D898" s="120" t="str">
        <f t="shared" si="13"/>
        <v/>
      </c>
    </row>
    <row r="899" spans="1:4" ht="13.5">
      <c r="A899" s="137" t="s">
        <v>636</v>
      </c>
      <c r="B899" s="122">
        <v>3090</v>
      </c>
      <c r="C899" s="10">
        <v>2371</v>
      </c>
      <c r="D899" s="120">
        <f t="shared" si="13"/>
        <v>76.7</v>
      </c>
    </row>
    <row r="900" spans="1:4" ht="13.5">
      <c r="A900" s="137" t="s">
        <v>637</v>
      </c>
      <c r="B900" s="119">
        <v>377</v>
      </c>
      <c r="C900" s="119">
        <f>SUM(C901:C905)</f>
        <v>0</v>
      </c>
      <c r="D900" s="120">
        <f t="shared" si="13"/>
        <v>0</v>
      </c>
    </row>
    <row r="901" spans="1:4" ht="13.5">
      <c r="A901" s="137" t="s">
        <v>638</v>
      </c>
      <c r="B901" s="122">
        <v>0</v>
      </c>
      <c r="C901" s="10"/>
      <c r="D901" s="120" t="str">
        <f t="shared" ref="D901:D964" si="14">IF(B901=0,"",ROUND(C901/B901*100,1))</f>
        <v/>
      </c>
    </row>
    <row r="902" spans="1:4" ht="13.5">
      <c r="A902" s="137" t="s">
        <v>639</v>
      </c>
      <c r="B902" s="122">
        <v>0</v>
      </c>
      <c r="C902" s="10"/>
      <c r="D902" s="120" t="str">
        <f t="shared" si="14"/>
        <v/>
      </c>
    </row>
    <row r="903" spans="1:4" ht="13.5">
      <c r="A903" s="137" t="s">
        <v>1623</v>
      </c>
      <c r="B903" s="122">
        <v>377</v>
      </c>
      <c r="C903" s="10"/>
      <c r="D903" s="120">
        <f t="shared" si="14"/>
        <v>0</v>
      </c>
    </row>
    <row r="904" spans="1:4" ht="13.5">
      <c r="A904" s="137" t="s">
        <v>1624</v>
      </c>
      <c r="B904" s="122">
        <v>0</v>
      </c>
      <c r="C904" s="10"/>
      <c r="D904" s="120" t="str">
        <f t="shared" si="14"/>
        <v/>
      </c>
    </row>
    <row r="905" spans="1:4" ht="13.5">
      <c r="A905" s="137" t="s">
        <v>640</v>
      </c>
      <c r="B905" s="122">
        <v>0</v>
      </c>
      <c r="C905" s="10"/>
      <c r="D905" s="120" t="str">
        <f t="shared" si="14"/>
        <v/>
      </c>
    </row>
    <row r="906" spans="1:4" ht="13.5">
      <c r="A906" s="137" t="s">
        <v>641</v>
      </c>
      <c r="B906" s="119">
        <v>6655</v>
      </c>
      <c r="C906" s="119">
        <f>SUM(C907:C912)</f>
        <v>5173</v>
      </c>
      <c r="D906" s="120">
        <f t="shared" si="14"/>
        <v>77.7</v>
      </c>
    </row>
    <row r="907" spans="1:4" ht="13.5">
      <c r="A907" s="137" t="s">
        <v>642</v>
      </c>
      <c r="B907" s="122">
        <v>1933</v>
      </c>
      <c r="C907" s="10">
        <v>612</v>
      </c>
      <c r="D907" s="120">
        <f t="shared" si="14"/>
        <v>31.7</v>
      </c>
    </row>
    <row r="908" spans="1:4" ht="13.5">
      <c r="A908" s="137" t="s">
        <v>643</v>
      </c>
      <c r="B908" s="122">
        <v>0</v>
      </c>
      <c r="C908" s="10"/>
      <c r="D908" s="120" t="str">
        <f t="shared" si="14"/>
        <v/>
      </c>
    </row>
    <row r="909" spans="1:4" ht="13.5">
      <c r="A909" s="137" t="s">
        <v>644</v>
      </c>
      <c r="B909" s="122">
        <v>4121</v>
      </c>
      <c r="C909" s="10">
        <v>4496</v>
      </c>
      <c r="D909" s="120">
        <f t="shared" si="14"/>
        <v>109.1</v>
      </c>
    </row>
    <row r="910" spans="1:4" ht="13.5">
      <c r="A910" s="137" t="s">
        <v>645</v>
      </c>
      <c r="B910" s="122">
        <v>600</v>
      </c>
      <c r="C910" s="10">
        <v>65</v>
      </c>
      <c r="D910" s="120">
        <f t="shared" si="14"/>
        <v>10.8</v>
      </c>
    </row>
    <row r="911" spans="1:4" ht="13.5">
      <c r="A911" s="137" t="s">
        <v>646</v>
      </c>
      <c r="B911" s="122">
        <v>0</v>
      </c>
      <c r="C911" s="10"/>
      <c r="D911" s="120" t="str">
        <f t="shared" si="14"/>
        <v/>
      </c>
    </row>
    <row r="912" spans="1:4" ht="13.5">
      <c r="A912" s="137" t="s">
        <v>647</v>
      </c>
      <c r="B912" s="122">
        <v>1</v>
      </c>
      <c r="C912" s="10"/>
      <c r="D912" s="120">
        <f t="shared" si="14"/>
        <v>0</v>
      </c>
    </row>
    <row r="913" spans="1:4" ht="13.5">
      <c r="A913" s="137" t="s">
        <v>648</v>
      </c>
      <c r="B913" s="119">
        <v>32</v>
      </c>
      <c r="C913" s="119">
        <f>SUM(C914:C919)</f>
        <v>2265</v>
      </c>
      <c r="D913" s="120">
        <f t="shared" si="14"/>
        <v>7078.1</v>
      </c>
    </row>
    <row r="914" spans="1:4" ht="13.5">
      <c r="A914" s="137" t="s">
        <v>649</v>
      </c>
      <c r="B914" s="122">
        <v>0</v>
      </c>
      <c r="C914" s="10"/>
      <c r="D914" s="120" t="str">
        <f t="shared" si="14"/>
        <v/>
      </c>
    </row>
    <row r="915" spans="1:4" ht="13.5">
      <c r="A915" s="137" t="s">
        <v>650</v>
      </c>
      <c r="B915" s="122">
        <v>0</v>
      </c>
      <c r="C915" s="10"/>
      <c r="D915" s="120" t="str">
        <f t="shared" si="14"/>
        <v/>
      </c>
    </row>
    <row r="916" spans="1:4" ht="13.5">
      <c r="A916" s="137" t="s">
        <v>651</v>
      </c>
      <c r="B916" s="122">
        <v>0</v>
      </c>
      <c r="C916" s="10">
        <v>2265</v>
      </c>
      <c r="D916" s="120" t="str">
        <f t="shared" si="14"/>
        <v/>
      </c>
    </row>
    <row r="917" spans="1:4" ht="13.5">
      <c r="A917" s="137" t="s">
        <v>652</v>
      </c>
      <c r="B917" s="122">
        <v>13</v>
      </c>
      <c r="C917" s="10"/>
      <c r="D917" s="120">
        <f t="shared" si="14"/>
        <v>0</v>
      </c>
    </row>
    <row r="918" spans="1:4" ht="13.5">
      <c r="A918" s="137" t="s">
        <v>653</v>
      </c>
      <c r="B918" s="122">
        <v>0</v>
      </c>
      <c r="C918" s="10"/>
      <c r="D918" s="120" t="str">
        <f t="shared" si="14"/>
        <v/>
      </c>
    </row>
    <row r="919" spans="1:4" ht="13.5">
      <c r="A919" s="137" t="s">
        <v>654</v>
      </c>
      <c r="B919" s="122">
        <v>19</v>
      </c>
      <c r="C919" s="10"/>
      <c r="D919" s="120">
        <f t="shared" si="14"/>
        <v>0</v>
      </c>
    </row>
    <row r="920" spans="1:4" ht="13.5">
      <c r="A920" s="137" t="s">
        <v>655</v>
      </c>
      <c r="B920" s="119">
        <v>0</v>
      </c>
      <c r="C920" s="119">
        <f>SUM(C921:C922)</f>
        <v>0</v>
      </c>
      <c r="D920" s="120" t="str">
        <f t="shared" si="14"/>
        <v/>
      </c>
    </row>
    <row r="921" spans="1:4" ht="13.5">
      <c r="A921" s="137" t="s">
        <v>656</v>
      </c>
      <c r="B921" s="122">
        <v>0</v>
      </c>
      <c r="C921" s="10"/>
      <c r="D921" s="120" t="str">
        <f t="shared" si="14"/>
        <v/>
      </c>
    </row>
    <row r="922" spans="1:4" ht="13.5">
      <c r="A922" s="137" t="s">
        <v>657</v>
      </c>
      <c r="B922" s="122">
        <v>0</v>
      </c>
      <c r="C922" s="10"/>
      <c r="D922" s="120" t="str">
        <f t="shared" si="14"/>
        <v/>
      </c>
    </row>
    <row r="923" spans="1:4" ht="13.5">
      <c r="A923" s="137" t="s">
        <v>1625</v>
      </c>
      <c r="B923" s="119">
        <v>0</v>
      </c>
      <c r="C923" s="119">
        <f>SUM(C924:C925)</f>
        <v>393</v>
      </c>
      <c r="D923" s="120" t="str">
        <f t="shared" si="14"/>
        <v/>
      </c>
    </row>
    <row r="924" spans="1:4" ht="13.5">
      <c r="A924" s="137" t="s">
        <v>658</v>
      </c>
      <c r="B924" s="122">
        <v>0</v>
      </c>
      <c r="C924" s="10"/>
      <c r="D924" s="120" t="str">
        <f t="shared" si="14"/>
        <v/>
      </c>
    </row>
    <row r="925" spans="1:4" ht="13.5">
      <c r="A925" s="137" t="s">
        <v>1626</v>
      </c>
      <c r="B925" s="122">
        <v>0</v>
      </c>
      <c r="C925" s="10">
        <v>393</v>
      </c>
      <c r="D925" s="120" t="str">
        <f t="shared" si="14"/>
        <v/>
      </c>
    </row>
    <row r="926" spans="1:4" ht="13.5">
      <c r="A926" s="137" t="s">
        <v>659</v>
      </c>
      <c r="B926" s="119">
        <v>3960</v>
      </c>
      <c r="C926" s="119">
        <f>SUM(C927,C950,C960,C970,C975,C982,C987,)</f>
        <v>2512</v>
      </c>
      <c r="D926" s="120">
        <f t="shared" si="14"/>
        <v>63.4</v>
      </c>
    </row>
    <row r="927" spans="1:4" ht="13.5">
      <c r="A927" s="137" t="s">
        <v>660</v>
      </c>
      <c r="B927" s="119">
        <v>2790</v>
      </c>
      <c r="C927" s="119">
        <f>SUM(C928:C949)</f>
        <v>2334</v>
      </c>
      <c r="D927" s="120">
        <f t="shared" si="14"/>
        <v>83.7</v>
      </c>
    </row>
    <row r="928" spans="1:4" ht="13.5">
      <c r="A928" s="137" t="s">
        <v>568</v>
      </c>
      <c r="B928" s="122">
        <v>207</v>
      </c>
      <c r="C928" s="10">
        <v>165</v>
      </c>
      <c r="D928" s="120">
        <f t="shared" si="14"/>
        <v>79.7</v>
      </c>
    </row>
    <row r="929" spans="1:4" ht="13.5">
      <c r="A929" s="137" t="s">
        <v>569</v>
      </c>
      <c r="B929" s="122">
        <v>0</v>
      </c>
      <c r="C929" s="10"/>
      <c r="D929" s="120" t="str">
        <f t="shared" si="14"/>
        <v/>
      </c>
    </row>
    <row r="930" spans="1:4" ht="13.5">
      <c r="A930" s="137" t="s">
        <v>570</v>
      </c>
      <c r="B930" s="122">
        <v>745</v>
      </c>
      <c r="C930" s="10">
        <v>826</v>
      </c>
      <c r="D930" s="120">
        <f t="shared" si="14"/>
        <v>110.9</v>
      </c>
    </row>
    <row r="931" spans="1:4" ht="13.5">
      <c r="A931" s="137" t="s">
        <v>661</v>
      </c>
      <c r="B931" s="122">
        <v>0</v>
      </c>
      <c r="C931" s="10">
        <v>87</v>
      </c>
      <c r="D931" s="120" t="str">
        <f t="shared" si="14"/>
        <v/>
      </c>
    </row>
    <row r="932" spans="1:4" ht="13.5">
      <c r="A932" s="137" t="s">
        <v>662</v>
      </c>
      <c r="B932" s="122">
        <v>535</v>
      </c>
      <c r="C932" s="10"/>
      <c r="D932" s="120">
        <f t="shared" si="14"/>
        <v>0</v>
      </c>
    </row>
    <row r="933" spans="1:4" ht="13.5">
      <c r="A933" s="137" t="s">
        <v>663</v>
      </c>
      <c r="B933" s="122">
        <v>0</v>
      </c>
      <c r="C933" s="10"/>
      <c r="D933" s="120" t="str">
        <f t="shared" si="14"/>
        <v/>
      </c>
    </row>
    <row r="934" spans="1:4" ht="13.5">
      <c r="A934" s="137" t="s">
        <v>664</v>
      </c>
      <c r="B934" s="122">
        <v>0</v>
      </c>
      <c r="C934" s="10"/>
      <c r="D934" s="120" t="str">
        <f t="shared" si="14"/>
        <v/>
      </c>
    </row>
    <row r="935" spans="1:4" ht="13.5">
      <c r="A935" s="137" t="s">
        <v>665</v>
      </c>
      <c r="B935" s="122">
        <v>0</v>
      </c>
      <c r="C935" s="10"/>
      <c r="D935" s="120" t="str">
        <f t="shared" si="14"/>
        <v/>
      </c>
    </row>
    <row r="936" spans="1:4" ht="13.5">
      <c r="A936" s="137" t="s">
        <v>666</v>
      </c>
      <c r="B936" s="122">
        <v>0</v>
      </c>
      <c r="C936" s="10"/>
      <c r="D936" s="120" t="str">
        <f t="shared" si="14"/>
        <v/>
      </c>
    </row>
    <row r="937" spans="1:4" ht="13.5">
      <c r="A937" s="137" t="s">
        <v>667</v>
      </c>
      <c r="B937" s="122">
        <v>0</v>
      </c>
      <c r="C937" s="10"/>
      <c r="D937" s="120" t="str">
        <f t="shared" si="14"/>
        <v/>
      </c>
    </row>
    <row r="938" spans="1:4" ht="13.5">
      <c r="A938" s="137" t="s">
        <v>668</v>
      </c>
      <c r="B938" s="122">
        <v>0</v>
      </c>
      <c r="C938" s="10"/>
      <c r="D938" s="120" t="str">
        <f t="shared" si="14"/>
        <v/>
      </c>
    </row>
    <row r="939" spans="1:4" ht="13.5">
      <c r="A939" s="137" t="s">
        <v>669</v>
      </c>
      <c r="B939" s="122">
        <v>0</v>
      </c>
      <c r="C939" s="10"/>
      <c r="D939" s="120" t="str">
        <f t="shared" si="14"/>
        <v/>
      </c>
    </row>
    <row r="940" spans="1:4" ht="13.5">
      <c r="A940" s="137" t="s">
        <v>670</v>
      </c>
      <c r="B940" s="122">
        <v>0</v>
      </c>
      <c r="C940" s="10"/>
      <c r="D940" s="120" t="str">
        <f t="shared" si="14"/>
        <v/>
      </c>
    </row>
    <row r="941" spans="1:4" ht="13.5">
      <c r="A941" s="137" t="s">
        <v>671</v>
      </c>
      <c r="B941" s="122">
        <v>0</v>
      </c>
      <c r="C941" s="10"/>
      <c r="D941" s="120" t="str">
        <f t="shared" si="14"/>
        <v/>
      </c>
    </row>
    <row r="942" spans="1:4" ht="13.5">
      <c r="A942" s="137" t="s">
        <v>672</v>
      </c>
      <c r="B942" s="122">
        <v>0</v>
      </c>
      <c r="C942" s="10"/>
      <c r="D942" s="120" t="str">
        <f t="shared" si="14"/>
        <v/>
      </c>
    </row>
    <row r="943" spans="1:4" ht="13.5">
      <c r="A943" s="137" t="s">
        <v>673</v>
      </c>
      <c r="B943" s="122">
        <v>0</v>
      </c>
      <c r="C943" s="10"/>
      <c r="D943" s="120" t="str">
        <f t="shared" si="14"/>
        <v/>
      </c>
    </row>
    <row r="944" spans="1:4" ht="13.5">
      <c r="A944" s="137" t="s">
        <v>674</v>
      </c>
      <c r="B944" s="122">
        <v>0</v>
      </c>
      <c r="C944" s="10"/>
      <c r="D944" s="120" t="str">
        <f t="shared" si="14"/>
        <v/>
      </c>
    </row>
    <row r="945" spans="1:4" ht="13.5">
      <c r="A945" s="137" t="s">
        <v>675</v>
      </c>
      <c r="B945" s="122">
        <v>0</v>
      </c>
      <c r="C945" s="10"/>
      <c r="D945" s="120" t="str">
        <f t="shared" si="14"/>
        <v/>
      </c>
    </row>
    <row r="946" spans="1:4" ht="13.5">
      <c r="A946" s="137" t="s">
        <v>676</v>
      </c>
      <c r="B946" s="122">
        <v>0</v>
      </c>
      <c r="C946" s="10"/>
      <c r="D946" s="120" t="str">
        <f t="shared" si="14"/>
        <v/>
      </c>
    </row>
    <row r="947" spans="1:4" ht="13.5">
      <c r="A947" s="137" t="s">
        <v>677</v>
      </c>
      <c r="B947" s="122">
        <v>0</v>
      </c>
      <c r="C947" s="10"/>
      <c r="D947" s="120" t="str">
        <f t="shared" si="14"/>
        <v/>
      </c>
    </row>
    <row r="948" spans="1:4" ht="13.5">
      <c r="A948" s="137" t="s">
        <v>678</v>
      </c>
      <c r="B948" s="122">
        <v>0</v>
      </c>
      <c r="C948" s="10"/>
      <c r="D948" s="120" t="str">
        <f t="shared" si="14"/>
        <v/>
      </c>
    </row>
    <row r="949" spans="1:4" ht="13.5">
      <c r="A949" s="137" t="s">
        <v>679</v>
      </c>
      <c r="B949" s="122">
        <v>1303</v>
      </c>
      <c r="C949" s="10">
        <v>1256</v>
      </c>
      <c r="D949" s="120">
        <f t="shared" si="14"/>
        <v>96.4</v>
      </c>
    </row>
    <row r="950" spans="1:4" ht="13.5">
      <c r="A950" s="137" t="s">
        <v>680</v>
      </c>
      <c r="B950" s="119">
        <v>0</v>
      </c>
      <c r="C950" s="119">
        <f>SUM(C951:C959)</f>
        <v>0</v>
      </c>
      <c r="D950" s="120" t="str">
        <f t="shared" si="14"/>
        <v/>
      </c>
    </row>
    <row r="951" spans="1:4" ht="13.5">
      <c r="A951" s="137" t="s">
        <v>568</v>
      </c>
      <c r="B951" s="122">
        <v>0</v>
      </c>
      <c r="C951" s="10"/>
      <c r="D951" s="120" t="str">
        <f t="shared" si="14"/>
        <v/>
      </c>
    </row>
    <row r="952" spans="1:4" ht="13.5">
      <c r="A952" s="137" t="s">
        <v>569</v>
      </c>
      <c r="B952" s="122">
        <v>0</v>
      </c>
      <c r="C952" s="10"/>
      <c r="D952" s="120" t="str">
        <f t="shared" si="14"/>
        <v/>
      </c>
    </row>
    <row r="953" spans="1:4" ht="13.5">
      <c r="A953" s="137" t="s">
        <v>570</v>
      </c>
      <c r="B953" s="122">
        <v>0</v>
      </c>
      <c r="C953" s="10"/>
      <c r="D953" s="120" t="str">
        <f t="shared" si="14"/>
        <v/>
      </c>
    </row>
    <row r="954" spans="1:4" ht="13.5">
      <c r="A954" s="137" t="s">
        <v>681</v>
      </c>
      <c r="B954" s="122">
        <v>0</v>
      </c>
      <c r="C954" s="10"/>
      <c r="D954" s="120" t="str">
        <f t="shared" si="14"/>
        <v/>
      </c>
    </row>
    <row r="955" spans="1:4" ht="13.5">
      <c r="A955" s="137" t="s">
        <v>682</v>
      </c>
      <c r="B955" s="122">
        <v>0</v>
      </c>
      <c r="C955" s="10"/>
      <c r="D955" s="120" t="str">
        <f t="shared" si="14"/>
        <v/>
      </c>
    </row>
    <row r="956" spans="1:4" ht="13.5">
      <c r="A956" s="137" t="s">
        <v>683</v>
      </c>
      <c r="B956" s="122">
        <v>0</v>
      </c>
      <c r="C956" s="10"/>
      <c r="D956" s="120" t="str">
        <f t="shared" si="14"/>
        <v/>
      </c>
    </row>
    <row r="957" spans="1:4" ht="13.5">
      <c r="A957" s="137" t="s">
        <v>684</v>
      </c>
      <c r="B957" s="122">
        <v>0</v>
      </c>
      <c r="C957" s="10"/>
      <c r="D957" s="120" t="str">
        <f t="shared" si="14"/>
        <v/>
      </c>
    </row>
    <row r="958" spans="1:4" ht="13.5">
      <c r="A958" s="137" t="s">
        <v>685</v>
      </c>
      <c r="B958" s="122">
        <v>0</v>
      </c>
      <c r="C958" s="10"/>
      <c r="D958" s="120" t="str">
        <f t="shared" si="14"/>
        <v/>
      </c>
    </row>
    <row r="959" spans="1:4" ht="13.5">
      <c r="A959" s="137" t="s">
        <v>686</v>
      </c>
      <c r="B959" s="122">
        <v>0</v>
      </c>
      <c r="C959" s="10"/>
      <c r="D959" s="120" t="str">
        <f t="shared" si="14"/>
        <v/>
      </c>
    </row>
    <row r="960" spans="1:4" ht="13.5">
      <c r="A960" s="137" t="s">
        <v>687</v>
      </c>
      <c r="B960" s="119">
        <v>0</v>
      </c>
      <c r="C960" s="119">
        <f>SUM(C961:C969)</f>
        <v>0</v>
      </c>
      <c r="D960" s="120" t="str">
        <f t="shared" si="14"/>
        <v/>
      </c>
    </row>
    <row r="961" spans="1:4" ht="13.5">
      <c r="A961" s="137" t="s">
        <v>568</v>
      </c>
      <c r="B961" s="122">
        <v>0</v>
      </c>
      <c r="C961" s="10"/>
      <c r="D961" s="120" t="str">
        <f t="shared" si="14"/>
        <v/>
      </c>
    </row>
    <row r="962" spans="1:4" ht="13.5">
      <c r="A962" s="137" t="s">
        <v>569</v>
      </c>
      <c r="B962" s="122">
        <v>0</v>
      </c>
      <c r="C962" s="10"/>
      <c r="D962" s="120" t="str">
        <f t="shared" si="14"/>
        <v/>
      </c>
    </row>
    <row r="963" spans="1:4" ht="13.5">
      <c r="A963" s="137" t="s">
        <v>570</v>
      </c>
      <c r="B963" s="122">
        <v>0</v>
      </c>
      <c r="C963" s="10"/>
      <c r="D963" s="120" t="str">
        <f t="shared" si="14"/>
        <v/>
      </c>
    </row>
    <row r="964" spans="1:4" ht="13.5">
      <c r="A964" s="137" t="s">
        <v>688</v>
      </c>
      <c r="B964" s="122">
        <v>0</v>
      </c>
      <c r="C964" s="10"/>
      <c r="D964" s="120" t="str">
        <f t="shared" si="14"/>
        <v/>
      </c>
    </row>
    <row r="965" spans="1:4" ht="13.5">
      <c r="A965" s="137" t="s">
        <v>689</v>
      </c>
      <c r="B965" s="122">
        <v>0</v>
      </c>
      <c r="C965" s="10"/>
      <c r="D965" s="120" t="str">
        <f t="shared" ref="D965:D1028" si="15">IF(B965=0,"",ROUND(C965/B965*100,1))</f>
        <v/>
      </c>
    </row>
    <row r="966" spans="1:4" ht="13.5">
      <c r="A966" s="137" t="s">
        <v>690</v>
      </c>
      <c r="B966" s="122">
        <v>0</v>
      </c>
      <c r="C966" s="10"/>
      <c r="D966" s="120" t="str">
        <f t="shared" si="15"/>
        <v/>
      </c>
    </row>
    <row r="967" spans="1:4" ht="13.5">
      <c r="A967" s="137" t="s">
        <v>691</v>
      </c>
      <c r="B967" s="122">
        <v>0</v>
      </c>
      <c r="C967" s="10"/>
      <c r="D967" s="120" t="str">
        <f t="shared" si="15"/>
        <v/>
      </c>
    </row>
    <row r="968" spans="1:4" ht="13.5">
      <c r="A968" s="137" t="s">
        <v>692</v>
      </c>
      <c r="B968" s="122">
        <v>0</v>
      </c>
      <c r="C968" s="10"/>
      <c r="D968" s="120" t="str">
        <f t="shared" si="15"/>
        <v/>
      </c>
    </row>
    <row r="969" spans="1:4" ht="13.5">
      <c r="A969" s="137" t="s">
        <v>693</v>
      </c>
      <c r="B969" s="122">
        <v>0</v>
      </c>
      <c r="C969" s="10"/>
      <c r="D969" s="120" t="str">
        <f t="shared" si="15"/>
        <v/>
      </c>
    </row>
    <row r="970" spans="1:4" ht="13.5">
      <c r="A970" s="137" t="s">
        <v>694</v>
      </c>
      <c r="B970" s="119">
        <v>844</v>
      </c>
      <c r="C970" s="119">
        <f>SUM(C971:C974)</f>
        <v>0</v>
      </c>
      <c r="D970" s="120">
        <f t="shared" si="15"/>
        <v>0</v>
      </c>
    </row>
    <row r="971" spans="1:4" ht="13.5">
      <c r="A971" s="137" t="s">
        <v>695</v>
      </c>
      <c r="B971" s="122">
        <v>74</v>
      </c>
      <c r="C971" s="10"/>
      <c r="D971" s="120">
        <f t="shared" si="15"/>
        <v>0</v>
      </c>
    </row>
    <row r="972" spans="1:4" ht="13.5">
      <c r="A972" s="137" t="s">
        <v>696</v>
      </c>
      <c r="B972" s="122">
        <v>560</v>
      </c>
      <c r="C972" s="10"/>
      <c r="D972" s="120">
        <f t="shared" si="15"/>
        <v>0</v>
      </c>
    </row>
    <row r="973" spans="1:4" ht="13.5">
      <c r="A973" s="137" t="s">
        <v>697</v>
      </c>
      <c r="B973" s="122">
        <v>210</v>
      </c>
      <c r="C973" s="10"/>
      <c r="D973" s="120">
        <f t="shared" si="15"/>
        <v>0</v>
      </c>
    </row>
    <row r="974" spans="1:4" ht="13.5">
      <c r="A974" s="137" t="s">
        <v>698</v>
      </c>
      <c r="B974" s="122">
        <v>0</v>
      </c>
      <c r="C974" s="10"/>
      <c r="D974" s="120" t="str">
        <f t="shared" si="15"/>
        <v/>
      </c>
    </row>
    <row r="975" spans="1:4" ht="13.5">
      <c r="A975" s="137" t="s">
        <v>699</v>
      </c>
      <c r="B975" s="119">
        <v>0</v>
      </c>
      <c r="C975" s="119">
        <f>SUM(C976:C981)</f>
        <v>0</v>
      </c>
      <c r="D975" s="120" t="str">
        <f t="shared" si="15"/>
        <v/>
      </c>
    </row>
    <row r="976" spans="1:4" ht="13.5">
      <c r="A976" s="137" t="s">
        <v>568</v>
      </c>
      <c r="B976" s="122">
        <v>0</v>
      </c>
      <c r="C976" s="10"/>
      <c r="D976" s="120" t="str">
        <f t="shared" si="15"/>
        <v/>
      </c>
    </row>
    <row r="977" spans="1:4" ht="13.5">
      <c r="A977" s="137" t="s">
        <v>569</v>
      </c>
      <c r="B977" s="122">
        <v>0</v>
      </c>
      <c r="C977" s="10"/>
      <c r="D977" s="120" t="str">
        <f t="shared" si="15"/>
        <v/>
      </c>
    </row>
    <row r="978" spans="1:4" ht="13.5">
      <c r="A978" s="137" t="s">
        <v>570</v>
      </c>
      <c r="B978" s="122">
        <v>0</v>
      </c>
      <c r="C978" s="10"/>
      <c r="D978" s="120" t="str">
        <f t="shared" si="15"/>
        <v/>
      </c>
    </row>
    <row r="979" spans="1:4" ht="13.5">
      <c r="A979" s="137" t="s">
        <v>685</v>
      </c>
      <c r="B979" s="122">
        <v>0</v>
      </c>
      <c r="C979" s="10"/>
      <c r="D979" s="120" t="str">
        <f t="shared" si="15"/>
        <v/>
      </c>
    </row>
    <row r="980" spans="1:4" ht="13.5">
      <c r="A980" s="137" t="s">
        <v>700</v>
      </c>
      <c r="B980" s="122">
        <v>0</v>
      </c>
      <c r="C980" s="10"/>
      <c r="D980" s="120" t="str">
        <f t="shared" si="15"/>
        <v/>
      </c>
    </row>
    <row r="981" spans="1:4" ht="13.5">
      <c r="A981" s="137" t="s">
        <v>701</v>
      </c>
      <c r="B981" s="122">
        <v>0</v>
      </c>
      <c r="C981" s="10"/>
      <c r="D981" s="120" t="str">
        <f t="shared" si="15"/>
        <v/>
      </c>
    </row>
    <row r="982" spans="1:4" ht="13.5">
      <c r="A982" s="137" t="s">
        <v>702</v>
      </c>
      <c r="B982" s="119">
        <v>326</v>
      </c>
      <c r="C982" s="119">
        <f>SUM(C983:C986)</f>
        <v>178</v>
      </c>
      <c r="D982" s="120">
        <f t="shared" si="15"/>
        <v>54.6</v>
      </c>
    </row>
    <row r="983" spans="1:4" ht="13.5">
      <c r="A983" s="137" t="s">
        <v>703</v>
      </c>
      <c r="B983" s="122">
        <v>0</v>
      </c>
      <c r="C983" s="10"/>
      <c r="D983" s="120" t="str">
        <f t="shared" si="15"/>
        <v/>
      </c>
    </row>
    <row r="984" spans="1:4" ht="13.5">
      <c r="A984" s="137" t="s">
        <v>704</v>
      </c>
      <c r="B984" s="122">
        <v>326</v>
      </c>
      <c r="C984" s="10">
        <v>178</v>
      </c>
      <c r="D984" s="120">
        <f t="shared" si="15"/>
        <v>54.6</v>
      </c>
    </row>
    <row r="985" spans="1:4" ht="13.5">
      <c r="A985" s="137" t="s">
        <v>705</v>
      </c>
      <c r="B985" s="122">
        <v>0</v>
      </c>
      <c r="C985" s="10"/>
      <c r="D985" s="120" t="str">
        <f t="shared" si="15"/>
        <v/>
      </c>
    </row>
    <row r="986" spans="1:4" ht="13.5">
      <c r="A986" s="137" t="s">
        <v>706</v>
      </c>
      <c r="B986" s="122">
        <v>0</v>
      </c>
      <c r="C986" s="10"/>
      <c r="D986" s="120" t="str">
        <f t="shared" si="15"/>
        <v/>
      </c>
    </row>
    <row r="987" spans="1:4" ht="13.5">
      <c r="A987" s="137" t="s">
        <v>707</v>
      </c>
      <c r="B987" s="119">
        <v>0</v>
      </c>
      <c r="C987" s="119">
        <f>SUM(C988:C989)</f>
        <v>0</v>
      </c>
      <c r="D987" s="120" t="str">
        <f t="shared" si="15"/>
        <v/>
      </c>
    </row>
    <row r="988" spans="1:4" ht="13.5">
      <c r="A988" s="137" t="s">
        <v>708</v>
      </c>
      <c r="B988" s="122">
        <v>0</v>
      </c>
      <c r="C988" s="10"/>
      <c r="D988" s="120" t="str">
        <f t="shared" si="15"/>
        <v/>
      </c>
    </row>
    <row r="989" spans="1:4" ht="13.5">
      <c r="A989" s="137" t="s">
        <v>709</v>
      </c>
      <c r="B989" s="122">
        <v>0</v>
      </c>
      <c r="C989" s="10"/>
      <c r="D989" s="120" t="str">
        <f t="shared" si="15"/>
        <v/>
      </c>
    </row>
    <row r="990" spans="1:4" ht="13.5">
      <c r="A990" s="137" t="s">
        <v>710</v>
      </c>
      <c r="B990" s="119">
        <v>285</v>
      </c>
      <c r="C990" s="119">
        <f>SUM(C991,C1001,C1017,C1022,C1036,C1043,C1050,)</f>
        <v>300</v>
      </c>
      <c r="D990" s="120">
        <f t="shared" si="15"/>
        <v>105.3</v>
      </c>
    </row>
    <row r="991" spans="1:4" ht="13.5">
      <c r="A991" s="137" t="s">
        <v>711</v>
      </c>
      <c r="B991" s="119">
        <v>7</v>
      </c>
      <c r="C991" s="119">
        <f>SUM(C992:C1000)</f>
        <v>99</v>
      </c>
      <c r="D991" s="120">
        <f t="shared" si="15"/>
        <v>1414.3</v>
      </c>
    </row>
    <row r="992" spans="1:4" ht="13.5">
      <c r="A992" s="137" t="s">
        <v>568</v>
      </c>
      <c r="B992" s="122">
        <v>7</v>
      </c>
      <c r="C992" s="10">
        <v>99</v>
      </c>
      <c r="D992" s="120">
        <f t="shared" si="15"/>
        <v>1414.3</v>
      </c>
    </row>
    <row r="993" spans="1:4" ht="13.5">
      <c r="A993" s="137" t="s">
        <v>569</v>
      </c>
      <c r="B993" s="122">
        <v>0</v>
      </c>
      <c r="C993" s="10"/>
      <c r="D993" s="120" t="str">
        <f t="shared" si="15"/>
        <v/>
      </c>
    </row>
    <row r="994" spans="1:4" ht="13.5">
      <c r="A994" s="137" t="s">
        <v>570</v>
      </c>
      <c r="B994" s="122">
        <v>0</v>
      </c>
      <c r="C994" s="10"/>
      <c r="D994" s="120" t="str">
        <f t="shared" si="15"/>
        <v/>
      </c>
    </row>
    <row r="995" spans="1:4" ht="13.5">
      <c r="A995" s="137" t="s">
        <v>712</v>
      </c>
      <c r="B995" s="122">
        <v>0</v>
      </c>
      <c r="C995" s="10"/>
      <c r="D995" s="120" t="str">
        <f t="shared" si="15"/>
        <v/>
      </c>
    </row>
    <row r="996" spans="1:4" ht="13.5">
      <c r="A996" s="137" t="s">
        <v>713</v>
      </c>
      <c r="B996" s="122">
        <v>0</v>
      </c>
      <c r="C996" s="10"/>
      <c r="D996" s="120" t="str">
        <f t="shared" si="15"/>
        <v/>
      </c>
    </row>
    <row r="997" spans="1:4" ht="13.5">
      <c r="A997" s="137" t="s">
        <v>714</v>
      </c>
      <c r="B997" s="122">
        <v>0</v>
      </c>
      <c r="C997" s="10"/>
      <c r="D997" s="120" t="str">
        <f t="shared" si="15"/>
        <v/>
      </c>
    </row>
    <row r="998" spans="1:4" ht="13.5">
      <c r="A998" s="137" t="s">
        <v>715</v>
      </c>
      <c r="B998" s="122">
        <v>0</v>
      </c>
      <c r="C998" s="10"/>
      <c r="D998" s="120" t="str">
        <f t="shared" si="15"/>
        <v/>
      </c>
    </row>
    <row r="999" spans="1:4" ht="13.5">
      <c r="A999" s="137" t="s">
        <v>716</v>
      </c>
      <c r="B999" s="122">
        <v>0</v>
      </c>
      <c r="C999" s="10"/>
      <c r="D999" s="120" t="str">
        <f t="shared" si="15"/>
        <v/>
      </c>
    </row>
    <row r="1000" spans="1:4" ht="13.5">
      <c r="A1000" s="137" t="s">
        <v>717</v>
      </c>
      <c r="B1000" s="122">
        <v>0</v>
      </c>
      <c r="C1000" s="10"/>
      <c r="D1000" s="120" t="str">
        <f t="shared" si="15"/>
        <v/>
      </c>
    </row>
    <row r="1001" spans="1:4" ht="13.5">
      <c r="A1001" s="137" t="s">
        <v>718</v>
      </c>
      <c r="B1001" s="119">
        <v>60</v>
      </c>
      <c r="C1001" s="119">
        <f>SUM(C1002:C1016)</f>
        <v>0</v>
      </c>
      <c r="D1001" s="120">
        <f t="shared" si="15"/>
        <v>0</v>
      </c>
    </row>
    <row r="1002" spans="1:4" ht="13.5">
      <c r="A1002" s="137" t="s">
        <v>568</v>
      </c>
      <c r="B1002" s="122">
        <v>0</v>
      </c>
      <c r="C1002" s="10"/>
      <c r="D1002" s="120" t="str">
        <f t="shared" si="15"/>
        <v/>
      </c>
    </row>
    <row r="1003" spans="1:4" ht="13.5">
      <c r="A1003" s="137" t="s">
        <v>569</v>
      </c>
      <c r="B1003" s="122">
        <v>0</v>
      </c>
      <c r="C1003" s="10"/>
      <c r="D1003" s="120" t="str">
        <f t="shared" si="15"/>
        <v/>
      </c>
    </row>
    <row r="1004" spans="1:4" ht="13.5">
      <c r="A1004" s="137" t="s">
        <v>570</v>
      </c>
      <c r="B1004" s="122">
        <v>0</v>
      </c>
      <c r="C1004" s="10"/>
      <c r="D1004" s="120" t="str">
        <f t="shared" si="15"/>
        <v/>
      </c>
    </row>
    <row r="1005" spans="1:4" ht="13.5">
      <c r="A1005" s="137" t="s">
        <v>719</v>
      </c>
      <c r="B1005" s="122">
        <v>0</v>
      </c>
      <c r="C1005" s="10"/>
      <c r="D1005" s="120" t="str">
        <f t="shared" si="15"/>
        <v/>
      </c>
    </row>
    <row r="1006" spans="1:4" ht="13.5">
      <c r="A1006" s="137" t="s">
        <v>720</v>
      </c>
      <c r="B1006" s="122">
        <v>0</v>
      </c>
      <c r="C1006" s="10"/>
      <c r="D1006" s="120" t="str">
        <f t="shared" si="15"/>
        <v/>
      </c>
    </row>
    <row r="1007" spans="1:4" ht="13.5">
      <c r="A1007" s="137" t="s">
        <v>721</v>
      </c>
      <c r="B1007" s="122">
        <v>0</v>
      </c>
      <c r="C1007" s="10"/>
      <c r="D1007" s="120" t="str">
        <f t="shared" si="15"/>
        <v/>
      </c>
    </row>
    <row r="1008" spans="1:4" ht="13.5">
      <c r="A1008" s="137" t="s">
        <v>722</v>
      </c>
      <c r="B1008" s="122">
        <v>0</v>
      </c>
      <c r="C1008" s="10"/>
      <c r="D1008" s="120" t="str">
        <f t="shared" si="15"/>
        <v/>
      </c>
    </row>
    <row r="1009" spans="1:4" ht="13.5">
      <c r="A1009" s="137" t="s">
        <v>723</v>
      </c>
      <c r="B1009" s="122">
        <v>0</v>
      </c>
      <c r="C1009" s="10"/>
      <c r="D1009" s="120" t="str">
        <f t="shared" si="15"/>
        <v/>
      </c>
    </row>
    <row r="1010" spans="1:4" ht="13.5">
      <c r="A1010" s="137" t="s">
        <v>724</v>
      </c>
      <c r="B1010" s="122">
        <v>0</v>
      </c>
      <c r="C1010" s="10"/>
      <c r="D1010" s="120" t="str">
        <f t="shared" si="15"/>
        <v/>
      </c>
    </row>
    <row r="1011" spans="1:4" ht="13.5">
      <c r="A1011" s="137" t="s">
        <v>725</v>
      </c>
      <c r="B1011" s="122">
        <v>0</v>
      </c>
      <c r="C1011" s="10"/>
      <c r="D1011" s="120" t="str">
        <f t="shared" si="15"/>
        <v/>
      </c>
    </row>
    <row r="1012" spans="1:4" ht="13.5">
      <c r="A1012" s="137" t="s">
        <v>726</v>
      </c>
      <c r="B1012" s="122">
        <v>0</v>
      </c>
      <c r="C1012" s="10"/>
      <c r="D1012" s="120" t="str">
        <f t="shared" si="15"/>
        <v/>
      </c>
    </row>
    <row r="1013" spans="1:4" ht="13.5">
      <c r="A1013" s="137" t="s">
        <v>727</v>
      </c>
      <c r="B1013" s="122">
        <v>0</v>
      </c>
      <c r="C1013" s="10"/>
      <c r="D1013" s="120" t="str">
        <f t="shared" si="15"/>
        <v/>
      </c>
    </row>
    <row r="1014" spans="1:4" ht="13.5">
      <c r="A1014" s="137" t="s">
        <v>728</v>
      </c>
      <c r="B1014" s="122">
        <v>0</v>
      </c>
      <c r="C1014" s="10"/>
      <c r="D1014" s="120" t="str">
        <f t="shared" si="15"/>
        <v/>
      </c>
    </row>
    <row r="1015" spans="1:4" ht="13.5">
      <c r="A1015" s="137" t="s">
        <v>729</v>
      </c>
      <c r="B1015" s="122">
        <v>0</v>
      </c>
      <c r="C1015" s="10"/>
      <c r="D1015" s="120" t="str">
        <f t="shared" si="15"/>
        <v/>
      </c>
    </row>
    <row r="1016" spans="1:4" ht="13.5">
      <c r="A1016" s="137" t="s">
        <v>730</v>
      </c>
      <c r="B1016" s="122">
        <v>60</v>
      </c>
      <c r="C1016" s="10"/>
      <c r="D1016" s="120">
        <f t="shared" si="15"/>
        <v>0</v>
      </c>
    </row>
    <row r="1017" spans="1:4" ht="13.5">
      <c r="A1017" s="137" t="s">
        <v>731</v>
      </c>
      <c r="B1017" s="119">
        <v>0</v>
      </c>
      <c r="C1017" s="119">
        <f>SUM(C1018:C1021)</f>
        <v>0</v>
      </c>
      <c r="D1017" s="120" t="str">
        <f t="shared" si="15"/>
        <v/>
      </c>
    </row>
    <row r="1018" spans="1:4" ht="13.5">
      <c r="A1018" s="137" t="s">
        <v>568</v>
      </c>
      <c r="B1018" s="122">
        <v>0</v>
      </c>
      <c r="C1018" s="10"/>
      <c r="D1018" s="120" t="str">
        <f t="shared" si="15"/>
        <v/>
      </c>
    </row>
    <row r="1019" spans="1:4" ht="13.5">
      <c r="A1019" s="137" t="s">
        <v>569</v>
      </c>
      <c r="B1019" s="122">
        <v>0</v>
      </c>
      <c r="C1019" s="10"/>
      <c r="D1019" s="120" t="str">
        <f t="shared" si="15"/>
        <v/>
      </c>
    </row>
    <row r="1020" spans="1:4" ht="13.5">
      <c r="A1020" s="137" t="s">
        <v>570</v>
      </c>
      <c r="B1020" s="122">
        <v>0</v>
      </c>
      <c r="C1020" s="10"/>
      <c r="D1020" s="120" t="str">
        <f t="shared" si="15"/>
        <v/>
      </c>
    </row>
    <row r="1021" spans="1:4" ht="13.5">
      <c r="A1021" s="137" t="s">
        <v>732</v>
      </c>
      <c r="B1021" s="122">
        <v>0</v>
      </c>
      <c r="C1021" s="10"/>
      <c r="D1021" s="120" t="str">
        <f t="shared" si="15"/>
        <v/>
      </c>
    </row>
    <row r="1022" spans="1:4" ht="13.5">
      <c r="A1022" s="137" t="s">
        <v>733</v>
      </c>
      <c r="B1022" s="119">
        <v>218</v>
      </c>
      <c r="C1022" s="119">
        <f>SUM(C1023:C1035)</f>
        <v>162</v>
      </c>
      <c r="D1022" s="120">
        <f t="shared" si="15"/>
        <v>74.3</v>
      </c>
    </row>
    <row r="1023" spans="1:4" ht="13.5">
      <c r="A1023" s="137" t="s">
        <v>568</v>
      </c>
      <c r="B1023" s="122">
        <v>195</v>
      </c>
      <c r="C1023" s="10">
        <v>114</v>
      </c>
      <c r="D1023" s="120">
        <f t="shared" si="15"/>
        <v>58.5</v>
      </c>
    </row>
    <row r="1024" spans="1:4" ht="13.5">
      <c r="A1024" s="137" t="s">
        <v>569</v>
      </c>
      <c r="B1024" s="122">
        <v>0</v>
      </c>
      <c r="C1024" s="10">
        <v>48</v>
      </c>
      <c r="D1024" s="120" t="str">
        <f t="shared" si="15"/>
        <v/>
      </c>
    </row>
    <row r="1025" spans="1:4" ht="13.5">
      <c r="A1025" s="137" t="s">
        <v>570</v>
      </c>
      <c r="B1025" s="122">
        <v>0</v>
      </c>
      <c r="C1025" s="10"/>
      <c r="D1025" s="120" t="str">
        <f t="shared" si="15"/>
        <v/>
      </c>
    </row>
    <row r="1026" spans="1:4" ht="13.5">
      <c r="A1026" s="137" t="s">
        <v>734</v>
      </c>
      <c r="B1026" s="122">
        <v>0</v>
      </c>
      <c r="C1026" s="10"/>
      <c r="D1026" s="120" t="str">
        <f t="shared" si="15"/>
        <v/>
      </c>
    </row>
    <row r="1027" spans="1:4" ht="13.5">
      <c r="A1027" s="137" t="s">
        <v>735</v>
      </c>
      <c r="B1027" s="122">
        <v>0</v>
      </c>
      <c r="C1027" s="10"/>
      <c r="D1027" s="120" t="str">
        <f t="shared" si="15"/>
        <v/>
      </c>
    </row>
    <row r="1028" spans="1:4" ht="13.5">
      <c r="A1028" s="137" t="s">
        <v>736</v>
      </c>
      <c r="B1028" s="122">
        <v>0</v>
      </c>
      <c r="C1028" s="10"/>
      <c r="D1028" s="120" t="str">
        <f t="shared" si="15"/>
        <v/>
      </c>
    </row>
    <row r="1029" spans="1:4" ht="13.5">
      <c r="A1029" s="137" t="s">
        <v>737</v>
      </c>
      <c r="B1029" s="122">
        <v>0</v>
      </c>
      <c r="C1029" s="10"/>
      <c r="D1029" s="120" t="str">
        <f t="shared" ref="D1029:D1092" si="16">IF(B1029=0,"",ROUND(C1029/B1029*100,1))</f>
        <v/>
      </c>
    </row>
    <row r="1030" spans="1:4" ht="13.5">
      <c r="A1030" s="137" t="s">
        <v>738</v>
      </c>
      <c r="B1030" s="122">
        <v>0</v>
      </c>
      <c r="C1030" s="10"/>
      <c r="D1030" s="120" t="str">
        <f t="shared" si="16"/>
        <v/>
      </c>
    </row>
    <row r="1031" spans="1:4" ht="13.5">
      <c r="A1031" s="137" t="s">
        <v>739</v>
      </c>
      <c r="B1031" s="122">
        <v>1</v>
      </c>
      <c r="C1031" s="10"/>
      <c r="D1031" s="120">
        <f t="shared" si="16"/>
        <v>0</v>
      </c>
    </row>
    <row r="1032" spans="1:4" ht="13.5">
      <c r="A1032" s="137" t="s">
        <v>740</v>
      </c>
      <c r="B1032" s="122">
        <v>0</v>
      </c>
      <c r="C1032" s="10"/>
      <c r="D1032" s="120" t="str">
        <f t="shared" si="16"/>
        <v/>
      </c>
    </row>
    <row r="1033" spans="1:4" ht="13.5">
      <c r="A1033" s="137" t="s">
        <v>685</v>
      </c>
      <c r="B1033" s="122">
        <v>0</v>
      </c>
      <c r="C1033" s="10"/>
      <c r="D1033" s="120" t="str">
        <f t="shared" si="16"/>
        <v/>
      </c>
    </row>
    <row r="1034" spans="1:4" ht="13.5">
      <c r="A1034" s="137" t="s">
        <v>741</v>
      </c>
      <c r="B1034" s="122">
        <v>0</v>
      </c>
      <c r="C1034" s="10"/>
      <c r="D1034" s="120" t="str">
        <f t="shared" si="16"/>
        <v/>
      </c>
    </row>
    <row r="1035" spans="1:4" ht="13.5">
      <c r="A1035" s="137" t="s">
        <v>742</v>
      </c>
      <c r="B1035" s="122">
        <v>22</v>
      </c>
      <c r="C1035" s="10"/>
      <c r="D1035" s="120">
        <f t="shared" si="16"/>
        <v>0</v>
      </c>
    </row>
    <row r="1036" spans="1:4" ht="13.5">
      <c r="A1036" s="137" t="s">
        <v>743</v>
      </c>
      <c r="B1036" s="119">
        <v>0</v>
      </c>
      <c r="C1036" s="119">
        <f>SUM(C1037:C1042)</f>
        <v>0</v>
      </c>
      <c r="D1036" s="120" t="str">
        <f t="shared" si="16"/>
        <v/>
      </c>
    </row>
    <row r="1037" spans="1:4" ht="13.5">
      <c r="A1037" s="137" t="s">
        <v>568</v>
      </c>
      <c r="B1037" s="122">
        <v>0</v>
      </c>
      <c r="C1037" s="10"/>
      <c r="D1037" s="120" t="str">
        <f t="shared" si="16"/>
        <v/>
      </c>
    </row>
    <row r="1038" spans="1:4" ht="13.5">
      <c r="A1038" s="137" t="s">
        <v>569</v>
      </c>
      <c r="B1038" s="122">
        <v>0</v>
      </c>
      <c r="C1038" s="10"/>
      <c r="D1038" s="120" t="str">
        <f t="shared" si="16"/>
        <v/>
      </c>
    </row>
    <row r="1039" spans="1:4" ht="13.5">
      <c r="A1039" s="137" t="s">
        <v>570</v>
      </c>
      <c r="B1039" s="122">
        <v>0</v>
      </c>
      <c r="C1039" s="10"/>
      <c r="D1039" s="120" t="str">
        <f t="shared" si="16"/>
        <v/>
      </c>
    </row>
    <row r="1040" spans="1:4" ht="13.5">
      <c r="A1040" s="137" t="s">
        <v>744</v>
      </c>
      <c r="B1040" s="122">
        <v>0</v>
      </c>
      <c r="C1040" s="10"/>
      <c r="D1040" s="120" t="str">
        <f t="shared" si="16"/>
        <v/>
      </c>
    </row>
    <row r="1041" spans="1:4" ht="13.5">
      <c r="A1041" s="136" t="s">
        <v>1627</v>
      </c>
      <c r="B1041" s="10"/>
      <c r="C1041" s="10"/>
      <c r="D1041" s="120" t="str">
        <f t="shared" si="16"/>
        <v/>
      </c>
    </row>
    <row r="1042" spans="1:4" ht="13.5">
      <c r="A1042" s="137" t="s">
        <v>745</v>
      </c>
      <c r="B1042" s="122">
        <v>0</v>
      </c>
      <c r="C1042" s="10"/>
      <c r="D1042" s="120" t="str">
        <f t="shared" si="16"/>
        <v/>
      </c>
    </row>
    <row r="1043" spans="1:4" ht="13.5">
      <c r="A1043" s="137" t="s">
        <v>746</v>
      </c>
      <c r="B1043" s="119">
        <v>0</v>
      </c>
      <c r="C1043" s="119">
        <f>SUM(C1044:C1049)</f>
        <v>0</v>
      </c>
      <c r="D1043" s="120" t="str">
        <f t="shared" si="16"/>
        <v/>
      </c>
    </row>
    <row r="1044" spans="1:4" ht="13.5">
      <c r="A1044" s="137" t="s">
        <v>568</v>
      </c>
      <c r="B1044" s="122">
        <v>0</v>
      </c>
      <c r="C1044" s="10"/>
      <c r="D1044" s="120" t="str">
        <f t="shared" si="16"/>
        <v/>
      </c>
    </row>
    <row r="1045" spans="1:4" ht="13.5">
      <c r="A1045" s="137" t="s">
        <v>569</v>
      </c>
      <c r="B1045" s="122">
        <v>0</v>
      </c>
      <c r="C1045" s="10"/>
      <c r="D1045" s="120" t="str">
        <f t="shared" si="16"/>
        <v/>
      </c>
    </row>
    <row r="1046" spans="1:4" ht="13.5">
      <c r="A1046" s="137" t="s">
        <v>570</v>
      </c>
      <c r="B1046" s="122">
        <v>0</v>
      </c>
      <c r="C1046" s="10"/>
      <c r="D1046" s="120" t="str">
        <f t="shared" si="16"/>
        <v/>
      </c>
    </row>
    <row r="1047" spans="1:4" ht="13.5">
      <c r="A1047" s="137" t="s">
        <v>747</v>
      </c>
      <c r="B1047" s="122">
        <v>0</v>
      </c>
      <c r="C1047" s="10"/>
      <c r="D1047" s="120" t="str">
        <f t="shared" si="16"/>
        <v/>
      </c>
    </row>
    <row r="1048" spans="1:4" ht="13.5">
      <c r="A1048" s="137" t="s">
        <v>748</v>
      </c>
      <c r="B1048" s="122">
        <v>0</v>
      </c>
      <c r="C1048" s="10"/>
      <c r="D1048" s="120" t="str">
        <f t="shared" si="16"/>
        <v/>
      </c>
    </row>
    <row r="1049" spans="1:4" ht="13.5">
      <c r="A1049" s="137" t="s">
        <v>749</v>
      </c>
      <c r="B1049" s="122">
        <v>0</v>
      </c>
      <c r="C1049" s="10"/>
      <c r="D1049" s="120" t="str">
        <f t="shared" si="16"/>
        <v/>
      </c>
    </row>
    <row r="1050" spans="1:4" ht="13.5">
      <c r="A1050" s="137" t="s">
        <v>750</v>
      </c>
      <c r="B1050" s="119">
        <v>0</v>
      </c>
      <c r="C1050" s="119">
        <f>SUM(C1051:C1055)</f>
        <v>39</v>
      </c>
      <c r="D1050" s="120" t="str">
        <f t="shared" si="16"/>
        <v/>
      </c>
    </row>
    <row r="1051" spans="1:4" ht="13.5">
      <c r="A1051" s="137" t="s">
        <v>751</v>
      </c>
      <c r="B1051" s="122">
        <v>0</v>
      </c>
      <c r="C1051" s="10"/>
      <c r="D1051" s="120" t="str">
        <f t="shared" si="16"/>
        <v/>
      </c>
    </row>
    <row r="1052" spans="1:4" ht="13.5">
      <c r="A1052" s="137" t="s">
        <v>752</v>
      </c>
      <c r="B1052" s="122">
        <v>0</v>
      </c>
      <c r="C1052" s="10"/>
      <c r="D1052" s="120" t="str">
        <f t="shared" si="16"/>
        <v/>
      </c>
    </row>
    <row r="1053" spans="1:4" ht="13.5">
      <c r="A1053" s="137" t="s">
        <v>753</v>
      </c>
      <c r="B1053" s="122">
        <v>0</v>
      </c>
      <c r="C1053" s="10"/>
      <c r="D1053" s="120" t="str">
        <f t="shared" si="16"/>
        <v/>
      </c>
    </row>
    <row r="1054" spans="1:4" ht="13.5">
      <c r="A1054" s="137" t="s">
        <v>754</v>
      </c>
      <c r="B1054" s="122">
        <v>0</v>
      </c>
      <c r="C1054" s="10"/>
      <c r="D1054" s="120" t="str">
        <f t="shared" si="16"/>
        <v/>
      </c>
    </row>
    <row r="1055" spans="1:4" ht="13.5">
      <c r="A1055" s="137" t="s">
        <v>755</v>
      </c>
      <c r="B1055" s="129">
        <v>0</v>
      </c>
      <c r="C1055" s="10">
        <v>39</v>
      </c>
      <c r="D1055" s="120" t="str">
        <f t="shared" si="16"/>
        <v/>
      </c>
    </row>
    <row r="1056" spans="1:4" ht="13.5">
      <c r="A1056" s="137" t="s">
        <v>756</v>
      </c>
      <c r="B1056" s="119">
        <v>451</v>
      </c>
      <c r="C1056" s="119">
        <f>SUM(C1057,C1067,C1073,)</f>
        <v>168</v>
      </c>
      <c r="D1056" s="120">
        <f t="shared" si="16"/>
        <v>37.299999999999997</v>
      </c>
    </row>
    <row r="1057" spans="1:4" ht="13.5">
      <c r="A1057" s="137" t="s">
        <v>757</v>
      </c>
      <c r="B1057" s="119">
        <v>426</v>
      </c>
      <c r="C1057" s="119">
        <f>SUM(C1058:C1066)</f>
        <v>146</v>
      </c>
      <c r="D1057" s="120">
        <f t="shared" si="16"/>
        <v>34.299999999999997</v>
      </c>
    </row>
    <row r="1058" spans="1:4" ht="13.5">
      <c r="A1058" s="137" t="s">
        <v>568</v>
      </c>
      <c r="B1058" s="122">
        <v>91</v>
      </c>
      <c r="C1058" s="10">
        <v>9</v>
      </c>
      <c r="D1058" s="120">
        <f t="shared" si="16"/>
        <v>9.9</v>
      </c>
    </row>
    <row r="1059" spans="1:4" ht="13.5">
      <c r="A1059" s="137" t="s">
        <v>569</v>
      </c>
      <c r="B1059" s="122">
        <v>0</v>
      </c>
      <c r="C1059" s="10"/>
      <c r="D1059" s="120" t="str">
        <f t="shared" si="16"/>
        <v/>
      </c>
    </row>
    <row r="1060" spans="1:4" ht="13.5">
      <c r="A1060" s="137" t="s">
        <v>570</v>
      </c>
      <c r="B1060" s="122">
        <v>0</v>
      </c>
      <c r="C1060" s="10"/>
      <c r="D1060" s="120" t="str">
        <f t="shared" si="16"/>
        <v/>
      </c>
    </row>
    <row r="1061" spans="1:4" ht="13.5">
      <c r="A1061" s="137" t="s">
        <v>758</v>
      </c>
      <c r="B1061" s="122">
        <v>0</v>
      </c>
      <c r="C1061" s="10"/>
      <c r="D1061" s="120" t="str">
        <f t="shared" si="16"/>
        <v/>
      </c>
    </row>
    <row r="1062" spans="1:4" ht="13.5">
      <c r="A1062" s="137" t="s">
        <v>759</v>
      </c>
      <c r="B1062" s="122">
        <v>0</v>
      </c>
      <c r="C1062" s="10"/>
      <c r="D1062" s="120" t="str">
        <f t="shared" si="16"/>
        <v/>
      </c>
    </row>
    <row r="1063" spans="1:4" ht="13.5">
      <c r="A1063" s="137" t="s">
        <v>760</v>
      </c>
      <c r="B1063" s="122">
        <v>0</v>
      </c>
      <c r="C1063" s="10"/>
      <c r="D1063" s="120" t="str">
        <f t="shared" si="16"/>
        <v/>
      </c>
    </row>
    <row r="1064" spans="1:4" ht="13.5">
      <c r="A1064" s="137" t="s">
        <v>761</v>
      </c>
      <c r="B1064" s="122">
        <v>0</v>
      </c>
      <c r="C1064" s="10"/>
      <c r="D1064" s="120" t="str">
        <f t="shared" si="16"/>
        <v/>
      </c>
    </row>
    <row r="1065" spans="1:4" ht="13.5">
      <c r="A1065" s="137" t="s">
        <v>573</v>
      </c>
      <c r="B1065" s="122">
        <v>35</v>
      </c>
      <c r="C1065" s="10">
        <v>137</v>
      </c>
      <c r="D1065" s="120">
        <f t="shared" si="16"/>
        <v>391.4</v>
      </c>
    </row>
    <row r="1066" spans="1:4" ht="13.5">
      <c r="A1066" s="137" t="s">
        <v>762</v>
      </c>
      <c r="B1066" s="122">
        <v>300</v>
      </c>
      <c r="C1066" s="10"/>
      <c r="D1066" s="120">
        <f t="shared" si="16"/>
        <v>0</v>
      </c>
    </row>
    <row r="1067" spans="1:4" ht="13.5">
      <c r="A1067" s="137" t="s">
        <v>763</v>
      </c>
      <c r="B1067" s="119">
        <v>4</v>
      </c>
      <c r="C1067" s="119">
        <f>SUM(C1068:C1072)</f>
        <v>0</v>
      </c>
      <c r="D1067" s="120">
        <f t="shared" si="16"/>
        <v>0</v>
      </c>
    </row>
    <row r="1068" spans="1:4" ht="13.5">
      <c r="A1068" s="137" t="s">
        <v>568</v>
      </c>
      <c r="B1068" s="122">
        <v>0</v>
      </c>
      <c r="C1068" s="10"/>
      <c r="D1068" s="120" t="str">
        <f t="shared" si="16"/>
        <v/>
      </c>
    </row>
    <row r="1069" spans="1:4" ht="13.5">
      <c r="A1069" s="137" t="s">
        <v>569</v>
      </c>
      <c r="B1069" s="122">
        <v>0</v>
      </c>
      <c r="C1069" s="10"/>
      <c r="D1069" s="120" t="str">
        <f t="shared" si="16"/>
        <v/>
      </c>
    </row>
    <row r="1070" spans="1:4" ht="13.5">
      <c r="A1070" s="137" t="s">
        <v>570</v>
      </c>
      <c r="B1070" s="122">
        <v>0</v>
      </c>
      <c r="C1070" s="10"/>
      <c r="D1070" s="120" t="str">
        <f t="shared" si="16"/>
        <v/>
      </c>
    </row>
    <row r="1071" spans="1:4" ht="13.5">
      <c r="A1071" s="137" t="s">
        <v>764</v>
      </c>
      <c r="B1071" s="122">
        <v>0</v>
      </c>
      <c r="C1071" s="10"/>
      <c r="D1071" s="120" t="str">
        <f t="shared" si="16"/>
        <v/>
      </c>
    </row>
    <row r="1072" spans="1:4" ht="13.5">
      <c r="A1072" s="137" t="s">
        <v>765</v>
      </c>
      <c r="B1072" s="122">
        <v>4</v>
      </c>
      <c r="C1072" s="10"/>
      <c r="D1072" s="120">
        <f t="shared" si="16"/>
        <v>0</v>
      </c>
    </row>
    <row r="1073" spans="1:4" ht="13.5">
      <c r="A1073" s="137" t="s">
        <v>766</v>
      </c>
      <c r="B1073" s="119">
        <v>21</v>
      </c>
      <c r="C1073" s="119">
        <f>SUM(C1074:C1075)</f>
        <v>22</v>
      </c>
      <c r="D1073" s="120">
        <f t="shared" si="16"/>
        <v>104.8</v>
      </c>
    </row>
    <row r="1074" spans="1:4" ht="13.5">
      <c r="A1074" s="137" t="s">
        <v>767</v>
      </c>
      <c r="B1074" s="122">
        <v>0</v>
      </c>
      <c r="C1074" s="10"/>
      <c r="D1074" s="120" t="str">
        <f t="shared" si="16"/>
        <v/>
      </c>
    </row>
    <row r="1075" spans="1:4" ht="13.5">
      <c r="A1075" s="137" t="s">
        <v>1628</v>
      </c>
      <c r="B1075" s="122">
        <v>21</v>
      </c>
      <c r="C1075" s="10">
        <v>22</v>
      </c>
      <c r="D1075" s="120">
        <f t="shared" si="16"/>
        <v>104.8</v>
      </c>
    </row>
    <row r="1076" spans="1:4" ht="13.5">
      <c r="A1076" s="137" t="s">
        <v>768</v>
      </c>
      <c r="B1076" s="119">
        <v>0</v>
      </c>
      <c r="C1076" s="119">
        <f>SUM(C1077,C1084,C1090,)</f>
        <v>0</v>
      </c>
      <c r="D1076" s="120" t="str">
        <f t="shared" si="16"/>
        <v/>
      </c>
    </row>
    <row r="1077" spans="1:4" ht="13.5">
      <c r="A1077" s="137" t="s">
        <v>769</v>
      </c>
      <c r="B1077" s="119">
        <v>0</v>
      </c>
      <c r="C1077" s="119">
        <f>SUM(C1078:C1083)</f>
        <v>0</v>
      </c>
      <c r="D1077" s="120" t="str">
        <f t="shared" si="16"/>
        <v/>
      </c>
    </row>
    <row r="1078" spans="1:4" ht="13.5">
      <c r="A1078" s="137" t="s">
        <v>568</v>
      </c>
      <c r="B1078" s="122">
        <v>0</v>
      </c>
      <c r="C1078" s="10"/>
      <c r="D1078" s="120" t="str">
        <f t="shared" si="16"/>
        <v/>
      </c>
    </row>
    <row r="1079" spans="1:4" ht="13.5">
      <c r="A1079" s="137" t="s">
        <v>569</v>
      </c>
      <c r="B1079" s="122">
        <v>0</v>
      </c>
      <c r="C1079" s="10"/>
      <c r="D1079" s="120" t="str">
        <f t="shared" si="16"/>
        <v/>
      </c>
    </row>
    <row r="1080" spans="1:4" ht="13.5">
      <c r="A1080" s="137" t="s">
        <v>570</v>
      </c>
      <c r="B1080" s="122">
        <v>0</v>
      </c>
      <c r="C1080" s="10"/>
      <c r="D1080" s="120" t="str">
        <f t="shared" si="16"/>
        <v/>
      </c>
    </row>
    <row r="1081" spans="1:4" ht="13.5">
      <c r="A1081" s="137" t="s">
        <v>770</v>
      </c>
      <c r="B1081" s="122">
        <v>0</v>
      </c>
      <c r="C1081" s="10"/>
      <c r="D1081" s="120" t="str">
        <f t="shared" si="16"/>
        <v/>
      </c>
    </row>
    <row r="1082" spans="1:4" ht="13.5">
      <c r="A1082" s="137" t="s">
        <v>573</v>
      </c>
      <c r="B1082" s="122">
        <v>0</v>
      </c>
      <c r="C1082" s="10"/>
      <c r="D1082" s="120" t="str">
        <f t="shared" si="16"/>
        <v/>
      </c>
    </row>
    <row r="1083" spans="1:4" ht="13.5">
      <c r="A1083" s="137" t="s">
        <v>771</v>
      </c>
      <c r="B1083" s="122">
        <v>0</v>
      </c>
      <c r="C1083" s="10"/>
      <c r="D1083" s="120" t="str">
        <f t="shared" si="16"/>
        <v/>
      </c>
    </row>
    <row r="1084" spans="1:4" ht="13.5">
      <c r="A1084" s="137" t="s">
        <v>772</v>
      </c>
      <c r="B1084" s="119">
        <v>0</v>
      </c>
      <c r="C1084" s="119">
        <f>SUM(C1085:C1089)</f>
        <v>0</v>
      </c>
      <c r="D1084" s="120" t="str">
        <f t="shared" si="16"/>
        <v/>
      </c>
    </row>
    <row r="1085" spans="1:4" ht="13.5">
      <c r="A1085" s="137" t="s">
        <v>1629</v>
      </c>
      <c r="B1085" s="122">
        <v>0</v>
      </c>
      <c r="C1085" s="10"/>
      <c r="D1085" s="120" t="str">
        <f t="shared" si="16"/>
        <v/>
      </c>
    </row>
    <row r="1086" spans="1:4" ht="13.5">
      <c r="A1086" s="138" t="s">
        <v>1630</v>
      </c>
      <c r="B1086" s="122">
        <v>0</v>
      </c>
      <c r="C1086" s="10"/>
      <c r="D1086" s="120" t="str">
        <f t="shared" si="16"/>
        <v/>
      </c>
    </row>
    <row r="1087" spans="1:4" ht="13.5">
      <c r="A1087" s="137" t="s">
        <v>773</v>
      </c>
      <c r="B1087" s="122">
        <v>0</v>
      </c>
      <c r="C1087" s="10"/>
      <c r="D1087" s="120" t="str">
        <f t="shared" si="16"/>
        <v/>
      </c>
    </row>
    <row r="1088" spans="1:4" ht="13.5">
      <c r="A1088" s="137" t="s">
        <v>774</v>
      </c>
      <c r="B1088" s="122">
        <v>0</v>
      </c>
      <c r="C1088" s="10"/>
      <c r="D1088" s="120" t="str">
        <f t="shared" si="16"/>
        <v/>
      </c>
    </row>
    <row r="1089" spans="1:4" ht="13.5">
      <c r="A1089" s="137" t="s">
        <v>775</v>
      </c>
      <c r="B1089" s="122">
        <v>0</v>
      </c>
      <c r="C1089" s="10"/>
      <c r="D1089" s="120" t="str">
        <f t="shared" si="16"/>
        <v/>
      </c>
    </row>
    <row r="1090" spans="1:4" ht="13.5">
      <c r="A1090" s="137" t="s">
        <v>776</v>
      </c>
      <c r="B1090" s="122">
        <v>0</v>
      </c>
      <c r="C1090" s="10"/>
      <c r="D1090" s="120" t="str">
        <f t="shared" si="16"/>
        <v/>
      </c>
    </row>
    <row r="1091" spans="1:4" ht="13.5">
      <c r="A1091" s="137" t="s">
        <v>777</v>
      </c>
      <c r="B1091" s="119">
        <v>81</v>
      </c>
      <c r="C1091" s="119">
        <f>SUM(C1092:C1100)</f>
        <v>81</v>
      </c>
      <c r="D1091" s="120">
        <f t="shared" si="16"/>
        <v>100</v>
      </c>
    </row>
    <row r="1092" spans="1:4" ht="13.5">
      <c r="A1092" s="137" t="s">
        <v>56</v>
      </c>
      <c r="B1092" s="122">
        <v>0</v>
      </c>
      <c r="C1092" s="10"/>
      <c r="D1092" s="120" t="str">
        <f t="shared" si="16"/>
        <v/>
      </c>
    </row>
    <row r="1093" spans="1:4" ht="13.5">
      <c r="A1093" s="137" t="s">
        <v>60</v>
      </c>
      <c r="B1093" s="122">
        <v>0</v>
      </c>
      <c r="C1093" s="10"/>
      <c r="D1093" s="120" t="str">
        <f t="shared" ref="D1093:D1156" si="17">IF(B1093=0,"",ROUND(C1093/B1093*100,1))</f>
        <v/>
      </c>
    </row>
    <row r="1094" spans="1:4" ht="13.5">
      <c r="A1094" s="137" t="s">
        <v>62</v>
      </c>
      <c r="B1094" s="122">
        <v>0</v>
      </c>
      <c r="C1094" s="10"/>
      <c r="D1094" s="120" t="str">
        <f t="shared" si="17"/>
        <v/>
      </c>
    </row>
    <row r="1095" spans="1:4" ht="13.5">
      <c r="A1095" s="137" t="s">
        <v>778</v>
      </c>
      <c r="B1095" s="122">
        <v>0</v>
      </c>
      <c r="C1095" s="10"/>
      <c r="D1095" s="120" t="str">
        <f t="shared" si="17"/>
        <v/>
      </c>
    </row>
    <row r="1096" spans="1:4" ht="13.5">
      <c r="A1096" s="137" t="s">
        <v>64</v>
      </c>
      <c r="B1096" s="122">
        <v>0</v>
      </c>
      <c r="C1096" s="10"/>
      <c r="D1096" s="120" t="str">
        <f t="shared" si="17"/>
        <v/>
      </c>
    </row>
    <row r="1097" spans="1:4" ht="13.5">
      <c r="A1097" s="137" t="s">
        <v>572</v>
      </c>
      <c r="B1097" s="122">
        <v>0</v>
      </c>
      <c r="C1097" s="10"/>
      <c r="D1097" s="120" t="str">
        <f t="shared" si="17"/>
        <v/>
      </c>
    </row>
    <row r="1098" spans="1:4" ht="13.5">
      <c r="A1098" s="137" t="s">
        <v>67</v>
      </c>
      <c r="B1098" s="122">
        <v>0</v>
      </c>
      <c r="C1098" s="10"/>
      <c r="D1098" s="120" t="str">
        <f t="shared" si="17"/>
        <v/>
      </c>
    </row>
    <row r="1099" spans="1:4" ht="13.5">
      <c r="A1099" s="137" t="s">
        <v>71</v>
      </c>
      <c r="B1099" s="122">
        <v>0</v>
      </c>
      <c r="C1099" s="10"/>
      <c r="D1099" s="120" t="str">
        <f t="shared" si="17"/>
        <v/>
      </c>
    </row>
    <row r="1100" spans="1:4" ht="13.5">
      <c r="A1100" s="137" t="s">
        <v>779</v>
      </c>
      <c r="B1100" s="122">
        <v>81</v>
      </c>
      <c r="C1100" s="10">
        <v>81</v>
      </c>
      <c r="D1100" s="120">
        <f t="shared" si="17"/>
        <v>100</v>
      </c>
    </row>
    <row r="1101" spans="1:4" ht="13.5">
      <c r="A1101" s="137" t="s">
        <v>1631</v>
      </c>
      <c r="B1101" s="119">
        <v>1276</v>
      </c>
      <c r="C1101" s="119">
        <f>SUM(C1102,C1121,C1140,C1149,C1164,)</f>
        <v>1470</v>
      </c>
      <c r="D1101" s="120">
        <f t="shared" si="17"/>
        <v>115.2</v>
      </c>
    </row>
    <row r="1102" spans="1:4" ht="13.5">
      <c r="A1102" s="137" t="s">
        <v>1632</v>
      </c>
      <c r="B1102" s="119">
        <v>1220</v>
      </c>
      <c r="C1102" s="119">
        <f>SUM(C1103:C1120)</f>
        <v>1270</v>
      </c>
      <c r="D1102" s="120">
        <f t="shared" si="17"/>
        <v>104.1</v>
      </c>
    </row>
    <row r="1103" spans="1:4" ht="13.5">
      <c r="A1103" s="137" t="s">
        <v>568</v>
      </c>
      <c r="B1103" s="122">
        <v>162</v>
      </c>
      <c r="C1103" s="10">
        <v>158</v>
      </c>
      <c r="D1103" s="120">
        <f t="shared" si="17"/>
        <v>97.5</v>
      </c>
    </row>
    <row r="1104" spans="1:4" ht="13.5">
      <c r="A1104" s="137" t="s">
        <v>569</v>
      </c>
      <c r="B1104" s="122">
        <v>0</v>
      </c>
      <c r="C1104" s="10"/>
      <c r="D1104" s="120" t="str">
        <f t="shared" si="17"/>
        <v/>
      </c>
    </row>
    <row r="1105" spans="1:4" ht="13.5">
      <c r="A1105" s="137" t="s">
        <v>570</v>
      </c>
      <c r="B1105" s="122">
        <v>0</v>
      </c>
      <c r="C1105" s="10"/>
      <c r="D1105" s="120" t="str">
        <f t="shared" si="17"/>
        <v/>
      </c>
    </row>
    <row r="1106" spans="1:4" ht="13.5">
      <c r="A1106" s="137" t="s">
        <v>1633</v>
      </c>
      <c r="B1106" s="122">
        <v>0</v>
      </c>
      <c r="C1106" s="10"/>
      <c r="D1106" s="120" t="str">
        <f t="shared" si="17"/>
        <v/>
      </c>
    </row>
    <row r="1107" spans="1:4" ht="13.5">
      <c r="A1107" s="137" t="s">
        <v>780</v>
      </c>
      <c r="B1107" s="122">
        <v>0</v>
      </c>
      <c r="C1107" s="10"/>
      <c r="D1107" s="120" t="str">
        <f t="shared" si="17"/>
        <v/>
      </c>
    </row>
    <row r="1108" spans="1:4" ht="13.5">
      <c r="A1108" s="137" t="s">
        <v>781</v>
      </c>
      <c r="B1108" s="122">
        <v>0</v>
      </c>
      <c r="C1108" s="10"/>
      <c r="D1108" s="120" t="str">
        <f t="shared" si="17"/>
        <v/>
      </c>
    </row>
    <row r="1109" spans="1:4" ht="13.5">
      <c r="A1109" s="137" t="s">
        <v>1634</v>
      </c>
      <c r="B1109" s="122">
        <v>0</v>
      </c>
      <c r="C1109" s="10"/>
      <c r="D1109" s="120" t="str">
        <f t="shared" si="17"/>
        <v/>
      </c>
    </row>
    <row r="1110" spans="1:4" ht="13.5">
      <c r="A1110" s="137" t="s">
        <v>1635</v>
      </c>
      <c r="B1110" s="122">
        <v>0</v>
      </c>
      <c r="C1110" s="10"/>
      <c r="D1110" s="120" t="str">
        <f t="shared" si="17"/>
        <v/>
      </c>
    </row>
    <row r="1111" spans="1:4" ht="13.5">
      <c r="A1111" s="137" t="s">
        <v>1636</v>
      </c>
      <c r="B1111" s="122">
        <v>0</v>
      </c>
      <c r="C1111" s="10"/>
      <c r="D1111" s="120" t="str">
        <f t="shared" si="17"/>
        <v/>
      </c>
    </row>
    <row r="1112" spans="1:4" ht="13.5">
      <c r="A1112" s="137" t="s">
        <v>782</v>
      </c>
      <c r="B1112" s="122">
        <v>13</v>
      </c>
      <c r="C1112" s="10"/>
      <c r="D1112" s="120">
        <f t="shared" si="17"/>
        <v>0</v>
      </c>
    </row>
    <row r="1113" spans="1:4" ht="13.5">
      <c r="A1113" s="137" t="s">
        <v>783</v>
      </c>
      <c r="B1113" s="122">
        <v>0</v>
      </c>
      <c r="C1113" s="10"/>
      <c r="D1113" s="120" t="str">
        <f t="shared" si="17"/>
        <v/>
      </c>
    </row>
    <row r="1114" spans="1:4" ht="13.5">
      <c r="A1114" s="137" t="s">
        <v>1637</v>
      </c>
      <c r="B1114" s="122">
        <v>0</v>
      </c>
      <c r="C1114" s="10"/>
      <c r="D1114" s="120" t="str">
        <f t="shared" si="17"/>
        <v/>
      </c>
    </row>
    <row r="1115" spans="1:4" ht="13.5">
      <c r="A1115" s="137" t="s">
        <v>784</v>
      </c>
      <c r="B1115" s="122">
        <v>0</v>
      </c>
      <c r="C1115" s="10"/>
      <c r="D1115" s="120" t="str">
        <f t="shared" si="17"/>
        <v/>
      </c>
    </row>
    <row r="1116" spans="1:4" ht="13.5">
      <c r="A1116" s="137" t="s">
        <v>785</v>
      </c>
      <c r="B1116" s="122">
        <v>0</v>
      </c>
      <c r="C1116" s="10"/>
      <c r="D1116" s="120" t="str">
        <f t="shared" si="17"/>
        <v/>
      </c>
    </row>
    <row r="1117" spans="1:4" ht="13.5">
      <c r="A1117" s="137" t="s">
        <v>786</v>
      </c>
      <c r="B1117" s="122">
        <v>0</v>
      </c>
      <c r="C1117" s="10"/>
      <c r="D1117" s="120" t="str">
        <f t="shared" si="17"/>
        <v/>
      </c>
    </row>
    <row r="1118" spans="1:4" ht="13.5">
      <c r="A1118" s="137" t="s">
        <v>787</v>
      </c>
      <c r="B1118" s="122">
        <v>0</v>
      </c>
      <c r="C1118" s="10"/>
      <c r="D1118" s="120" t="str">
        <f t="shared" si="17"/>
        <v/>
      </c>
    </row>
    <row r="1119" spans="1:4" ht="13.5">
      <c r="A1119" s="137" t="s">
        <v>573</v>
      </c>
      <c r="B1119" s="122">
        <v>1045</v>
      </c>
      <c r="C1119" s="10">
        <v>1112</v>
      </c>
      <c r="D1119" s="120">
        <f t="shared" si="17"/>
        <v>106.4</v>
      </c>
    </row>
    <row r="1120" spans="1:4" ht="13.5">
      <c r="A1120" s="137" t="s">
        <v>1638</v>
      </c>
      <c r="B1120" s="122">
        <v>0</v>
      </c>
      <c r="C1120" s="10"/>
      <c r="D1120" s="120" t="str">
        <f t="shared" si="17"/>
        <v/>
      </c>
    </row>
    <row r="1121" spans="1:4" ht="13.5">
      <c r="A1121" s="137" t="s">
        <v>788</v>
      </c>
      <c r="B1121" s="119">
        <v>0</v>
      </c>
      <c r="C1121" s="119">
        <f>SUM(C1122:C1139)</f>
        <v>0</v>
      </c>
      <c r="D1121" s="120" t="str">
        <f t="shared" si="17"/>
        <v/>
      </c>
    </row>
    <row r="1122" spans="1:4" ht="13.5">
      <c r="A1122" s="137" t="s">
        <v>568</v>
      </c>
      <c r="B1122" s="122">
        <v>0</v>
      </c>
      <c r="C1122" s="10"/>
      <c r="D1122" s="120" t="str">
        <f t="shared" si="17"/>
        <v/>
      </c>
    </row>
    <row r="1123" spans="1:4" ht="13.5">
      <c r="A1123" s="137" t="s">
        <v>569</v>
      </c>
      <c r="B1123" s="122">
        <v>0</v>
      </c>
      <c r="C1123" s="10"/>
      <c r="D1123" s="120" t="str">
        <f t="shared" si="17"/>
        <v/>
      </c>
    </row>
    <row r="1124" spans="1:4" ht="13.5">
      <c r="A1124" s="137" t="s">
        <v>570</v>
      </c>
      <c r="B1124" s="122">
        <v>0</v>
      </c>
      <c r="C1124" s="10"/>
      <c r="D1124" s="120" t="str">
        <f t="shared" si="17"/>
        <v/>
      </c>
    </row>
    <row r="1125" spans="1:4" ht="13.5">
      <c r="A1125" s="137" t="s">
        <v>789</v>
      </c>
      <c r="B1125" s="122">
        <v>0</v>
      </c>
      <c r="C1125" s="10"/>
      <c r="D1125" s="120" t="str">
        <f t="shared" si="17"/>
        <v/>
      </c>
    </row>
    <row r="1126" spans="1:4" ht="13.5">
      <c r="A1126" s="137" t="s">
        <v>790</v>
      </c>
      <c r="B1126" s="122">
        <v>0</v>
      </c>
      <c r="C1126" s="10"/>
      <c r="D1126" s="120" t="str">
        <f t="shared" si="17"/>
        <v/>
      </c>
    </row>
    <row r="1127" spans="1:4" ht="13.5">
      <c r="A1127" s="137" t="s">
        <v>791</v>
      </c>
      <c r="B1127" s="122">
        <v>0</v>
      </c>
      <c r="C1127" s="10"/>
      <c r="D1127" s="120" t="str">
        <f t="shared" si="17"/>
        <v/>
      </c>
    </row>
    <row r="1128" spans="1:4" ht="13.5">
      <c r="A1128" s="137" t="s">
        <v>792</v>
      </c>
      <c r="B1128" s="122">
        <v>0</v>
      </c>
      <c r="C1128" s="10"/>
      <c r="D1128" s="120" t="str">
        <f t="shared" si="17"/>
        <v/>
      </c>
    </row>
    <row r="1129" spans="1:4" ht="13.5">
      <c r="A1129" s="137" t="s">
        <v>793</v>
      </c>
      <c r="B1129" s="122">
        <v>0</v>
      </c>
      <c r="C1129" s="10"/>
      <c r="D1129" s="120" t="str">
        <f t="shared" si="17"/>
        <v/>
      </c>
    </row>
    <row r="1130" spans="1:4" ht="13.5">
      <c r="A1130" s="137" t="s">
        <v>794</v>
      </c>
      <c r="B1130" s="122">
        <v>0</v>
      </c>
      <c r="C1130" s="10"/>
      <c r="D1130" s="120" t="str">
        <f t="shared" si="17"/>
        <v/>
      </c>
    </row>
    <row r="1131" spans="1:4" ht="13.5">
      <c r="A1131" s="137" t="s">
        <v>795</v>
      </c>
      <c r="B1131" s="122">
        <v>0</v>
      </c>
      <c r="C1131" s="10"/>
      <c r="D1131" s="120" t="str">
        <f t="shared" si="17"/>
        <v/>
      </c>
    </row>
    <row r="1132" spans="1:4" ht="13.5">
      <c r="A1132" s="137" t="s">
        <v>796</v>
      </c>
      <c r="B1132" s="122">
        <v>0</v>
      </c>
      <c r="C1132" s="10"/>
      <c r="D1132" s="120" t="str">
        <f t="shared" si="17"/>
        <v/>
      </c>
    </row>
    <row r="1133" spans="1:4" ht="13.5">
      <c r="A1133" s="137" t="s">
        <v>797</v>
      </c>
      <c r="B1133" s="122">
        <v>0</v>
      </c>
      <c r="C1133" s="10"/>
      <c r="D1133" s="120" t="str">
        <f t="shared" si="17"/>
        <v/>
      </c>
    </row>
    <row r="1134" spans="1:4" ht="13.5">
      <c r="A1134" s="137" t="s">
        <v>798</v>
      </c>
      <c r="B1134" s="122">
        <v>0</v>
      </c>
      <c r="C1134" s="10"/>
      <c r="D1134" s="120" t="str">
        <f t="shared" si="17"/>
        <v/>
      </c>
    </row>
    <row r="1135" spans="1:4" ht="13.5">
      <c r="A1135" s="137" t="s">
        <v>799</v>
      </c>
      <c r="B1135" s="122">
        <v>0</v>
      </c>
      <c r="C1135" s="10"/>
      <c r="D1135" s="120" t="str">
        <f t="shared" si="17"/>
        <v/>
      </c>
    </row>
    <row r="1136" spans="1:4" ht="13.5">
      <c r="A1136" s="137" t="s">
        <v>800</v>
      </c>
      <c r="B1136" s="122">
        <v>0</v>
      </c>
      <c r="C1136" s="10"/>
      <c r="D1136" s="120" t="str">
        <f t="shared" si="17"/>
        <v/>
      </c>
    </row>
    <row r="1137" spans="1:4" ht="13.5">
      <c r="A1137" s="137" t="s">
        <v>801</v>
      </c>
      <c r="B1137" s="122">
        <v>0</v>
      </c>
      <c r="C1137" s="10"/>
      <c r="D1137" s="120" t="str">
        <f t="shared" si="17"/>
        <v/>
      </c>
    </row>
    <row r="1138" spans="1:4" ht="13.5">
      <c r="A1138" s="137" t="s">
        <v>573</v>
      </c>
      <c r="B1138" s="122">
        <v>0</v>
      </c>
      <c r="C1138" s="10"/>
      <c r="D1138" s="120" t="str">
        <f t="shared" si="17"/>
        <v/>
      </c>
    </row>
    <row r="1139" spans="1:4" ht="13.5">
      <c r="A1139" s="137" t="s">
        <v>802</v>
      </c>
      <c r="B1139" s="122">
        <v>0</v>
      </c>
      <c r="C1139" s="10"/>
      <c r="D1139" s="120" t="str">
        <f t="shared" si="17"/>
        <v/>
      </c>
    </row>
    <row r="1140" spans="1:4" ht="13.5">
      <c r="A1140" s="137" t="s">
        <v>803</v>
      </c>
      <c r="B1140" s="119">
        <v>0</v>
      </c>
      <c r="C1140" s="119">
        <f>SUM(C1141:C1148)</f>
        <v>0</v>
      </c>
      <c r="D1140" s="120" t="str">
        <f t="shared" si="17"/>
        <v/>
      </c>
    </row>
    <row r="1141" spans="1:4" ht="13.5">
      <c r="A1141" s="137" t="s">
        <v>568</v>
      </c>
      <c r="B1141" s="122">
        <v>0</v>
      </c>
      <c r="C1141" s="10"/>
      <c r="D1141" s="120" t="str">
        <f t="shared" si="17"/>
        <v/>
      </c>
    </row>
    <row r="1142" spans="1:4" ht="13.5">
      <c r="A1142" s="137" t="s">
        <v>569</v>
      </c>
      <c r="B1142" s="122">
        <v>0</v>
      </c>
      <c r="C1142" s="10"/>
      <c r="D1142" s="120" t="str">
        <f t="shared" si="17"/>
        <v/>
      </c>
    </row>
    <row r="1143" spans="1:4" ht="13.5">
      <c r="A1143" s="137" t="s">
        <v>570</v>
      </c>
      <c r="B1143" s="122">
        <v>0</v>
      </c>
      <c r="C1143" s="10"/>
      <c r="D1143" s="120" t="str">
        <f t="shared" si="17"/>
        <v/>
      </c>
    </row>
    <row r="1144" spans="1:4" ht="13.5">
      <c r="A1144" s="137" t="s">
        <v>804</v>
      </c>
      <c r="B1144" s="122">
        <v>0</v>
      </c>
      <c r="C1144" s="10"/>
      <c r="D1144" s="120" t="str">
        <f t="shared" si="17"/>
        <v/>
      </c>
    </row>
    <row r="1145" spans="1:4" ht="13.5">
      <c r="A1145" s="137" t="s">
        <v>805</v>
      </c>
      <c r="B1145" s="122">
        <v>0</v>
      </c>
      <c r="C1145" s="10"/>
      <c r="D1145" s="120" t="str">
        <f t="shared" si="17"/>
        <v/>
      </c>
    </row>
    <row r="1146" spans="1:4" ht="13.5">
      <c r="A1146" s="137" t="s">
        <v>806</v>
      </c>
      <c r="B1146" s="122">
        <v>0</v>
      </c>
      <c r="C1146" s="10"/>
      <c r="D1146" s="120" t="str">
        <f t="shared" si="17"/>
        <v/>
      </c>
    </row>
    <row r="1147" spans="1:4" ht="13.5">
      <c r="A1147" s="137" t="s">
        <v>573</v>
      </c>
      <c r="B1147" s="122">
        <v>0</v>
      </c>
      <c r="C1147" s="10"/>
      <c r="D1147" s="120" t="str">
        <f t="shared" si="17"/>
        <v/>
      </c>
    </row>
    <row r="1148" spans="1:4" ht="13.5">
      <c r="A1148" s="137" t="s">
        <v>807</v>
      </c>
      <c r="B1148" s="122">
        <v>0</v>
      </c>
      <c r="C1148" s="10"/>
      <c r="D1148" s="120" t="str">
        <f t="shared" si="17"/>
        <v/>
      </c>
    </row>
    <row r="1149" spans="1:4" ht="13.5">
      <c r="A1149" s="137" t="s">
        <v>808</v>
      </c>
      <c r="B1149" s="119">
        <v>56</v>
      </c>
      <c r="C1149" s="119">
        <f>SUM(C1150:C1163)</f>
        <v>59</v>
      </c>
      <c r="D1149" s="120">
        <f t="shared" si="17"/>
        <v>105.4</v>
      </c>
    </row>
    <row r="1150" spans="1:4" ht="13.5">
      <c r="A1150" s="137" t="s">
        <v>568</v>
      </c>
      <c r="B1150" s="122">
        <v>0</v>
      </c>
      <c r="C1150" s="10"/>
      <c r="D1150" s="120" t="str">
        <f t="shared" si="17"/>
        <v/>
      </c>
    </row>
    <row r="1151" spans="1:4" ht="13.5">
      <c r="A1151" s="137" t="s">
        <v>569</v>
      </c>
      <c r="B1151" s="122">
        <v>3</v>
      </c>
      <c r="C1151" s="10">
        <v>3</v>
      </c>
      <c r="D1151" s="120">
        <f t="shared" si="17"/>
        <v>100</v>
      </c>
    </row>
    <row r="1152" spans="1:4" ht="13.5">
      <c r="A1152" s="137" t="s">
        <v>570</v>
      </c>
      <c r="B1152" s="122">
        <v>0</v>
      </c>
      <c r="C1152" s="10"/>
      <c r="D1152" s="120" t="str">
        <f t="shared" si="17"/>
        <v/>
      </c>
    </row>
    <row r="1153" spans="1:4" ht="13.5">
      <c r="A1153" s="137" t="s">
        <v>809</v>
      </c>
      <c r="B1153" s="122">
        <v>22</v>
      </c>
      <c r="C1153" s="10">
        <v>21</v>
      </c>
      <c r="D1153" s="120">
        <f t="shared" si="17"/>
        <v>95.5</v>
      </c>
    </row>
    <row r="1154" spans="1:4" ht="13.5">
      <c r="A1154" s="137" t="s">
        <v>810</v>
      </c>
      <c r="B1154" s="122">
        <v>0</v>
      </c>
      <c r="C1154" s="10"/>
      <c r="D1154" s="120" t="str">
        <f t="shared" si="17"/>
        <v/>
      </c>
    </row>
    <row r="1155" spans="1:4" ht="13.5">
      <c r="A1155" s="137" t="s">
        <v>811</v>
      </c>
      <c r="B1155" s="122">
        <v>0</v>
      </c>
      <c r="C1155" s="10"/>
      <c r="D1155" s="120" t="str">
        <f t="shared" si="17"/>
        <v/>
      </c>
    </row>
    <row r="1156" spans="1:4" ht="13.5">
      <c r="A1156" s="137" t="s">
        <v>812</v>
      </c>
      <c r="B1156" s="122">
        <v>0</v>
      </c>
      <c r="C1156" s="10"/>
      <c r="D1156" s="120" t="str">
        <f t="shared" si="17"/>
        <v/>
      </c>
    </row>
    <row r="1157" spans="1:4" ht="13.5">
      <c r="A1157" s="137" t="s">
        <v>813</v>
      </c>
      <c r="B1157" s="122">
        <v>31</v>
      </c>
      <c r="C1157" s="10">
        <v>35</v>
      </c>
      <c r="D1157" s="120">
        <f t="shared" ref="D1157:D1220" si="18">IF(B1157=0,"",ROUND(C1157/B1157*100,1))</f>
        <v>112.9</v>
      </c>
    </row>
    <row r="1158" spans="1:4" ht="13.5">
      <c r="A1158" s="137" t="s">
        <v>814</v>
      </c>
      <c r="B1158" s="122">
        <v>0</v>
      </c>
      <c r="C1158" s="10"/>
      <c r="D1158" s="120" t="str">
        <f t="shared" si="18"/>
        <v/>
      </c>
    </row>
    <row r="1159" spans="1:4" ht="13.5">
      <c r="A1159" s="137" t="s">
        <v>815</v>
      </c>
      <c r="B1159" s="122">
        <v>0</v>
      </c>
      <c r="C1159" s="10"/>
      <c r="D1159" s="120" t="str">
        <f t="shared" si="18"/>
        <v/>
      </c>
    </row>
    <row r="1160" spans="1:4" ht="13.5">
      <c r="A1160" s="137" t="s">
        <v>816</v>
      </c>
      <c r="B1160" s="122">
        <v>0</v>
      </c>
      <c r="C1160" s="10"/>
      <c r="D1160" s="120" t="str">
        <f t="shared" si="18"/>
        <v/>
      </c>
    </row>
    <row r="1161" spans="1:4" ht="13.5">
      <c r="A1161" s="137" t="s">
        <v>817</v>
      </c>
      <c r="B1161" s="122">
        <v>0</v>
      </c>
      <c r="C1161" s="10"/>
      <c r="D1161" s="120" t="str">
        <f t="shared" si="18"/>
        <v/>
      </c>
    </row>
    <row r="1162" spans="1:4" ht="13.5">
      <c r="A1162" s="137" t="s">
        <v>818</v>
      </c>
      <c r="B1162" s="122">
        <v>0</v>
      </c>
      <c r="C1162" s="10"/>
      <c r="D1162" s="120" t="str">
        <f t="shared" si="18"/>
        <v/>
      </c>
    </row>
    <row r="1163" spans="1:4" ht="13.5">
      <c r="A1163" s="137" t="s">
        <v>819</v>
      </c>
      <c r="B1163" s="122">
        <v>0</v>
      </c>
      <c r="C1163" s="10"/>
      <c r="D1163" s="120" t="str">
        <f t="shared" si="18"/>
        <v/>
      </c>
    </row>
    <row r="1164" spans="1:4" ht="13.5">
      <c r="A1164" s="137" t="s">
        <v>1639</v>
      </c>
      <c r="B1164" s="122">
        <v>0</v>
      </c>
      <c r="C1164" s="10">
        <v>141</v>
      </c>
      <c r="D1164" s="120" t="str">
        <f t="shared" si="18"/>
        <v/>
      </c>
    </row>
    <row r="1165" spans="1:4" ht="13.5">
      <c r="A1165" s="137" t="s">
        <v>820</v>
      </c>
      <c r="B1165" s="119">
        <v>158</v>
      </c>
      <c r="C1165" s="119">
        <f>SUM(C1166,C1175,C1179,)</f>
        <v>764</v>
      </c>
      <c r="D1165" s="120">
        <f t="shared" si="18"/>
        <v>483.5</v>
      </c>
    </row>
    <row r="1166" spans="1:4" ht="13.5">
      <c r="A1166" s="137" t="s">
        <v>821</v>
      </c>
      <c r="B1166" s="119">
        <v>158</v>
      </c>
      <c r="C1166" s="119">
        <f>SUM(C1167:C1174)</f>
        <v>764</v>
      </c>
      <c r="D1166" s="120">
        <f t="shared" si="18"/>
        <v>483.5</v>
      </c>
    </row>
    <row r="1167" spans="1:4" ht="13.5">
      <c r="A1167" s="137" t="s">
        <v>822</v>
      </c>
      <c r="B1167" s="122">
        <v>0</v>
      </c>
      <c r="C1167" s="10"/>
      <c r="D1167" s="120" t="str">
        <f t="shared" si="18"/>
        <v/>
      </c>
    </row>
    <row r="1168" spans="1:4" ht="13.5">
      <c r="A1168" s="137" t="s">
        <v>823</v>
      </c>
      <c r="B1168" s="122">
        <v>0</v>
      </c>
      <c r="C1168" s="10"/>
      <c r="D1168" s="120" t="str">
        <f t="shared" si="18"/>
        <v/>
      </c>
    </row>
    <row r="1169" spans="1:4" ht="13.5">
      <c r="A1169" s="137" t="s">
        <v>824</v>
      </c>
      <c r="B1169" s="122">
        <v>0</v>
      </c>
      <c r="C1169" s="10">
        <v>283</v>
      </c>
      <c r="D1169" s="120" t="str">
        <f t="shared" si="18"/>
        <v/>
      </c>
    </row>
    <row r="1170" spans="1:4" ht="13.5">
      <c r="A1170" s="137" t="s">
        <v>825</v>
      </c>
      <c r="B1170" s="122">
        <v>0</v>
      </c>
      <c r="C1170" s="10"/>
      <c r="D1170" s="120" t="str">
        <f t="shared" si="18"/>
        <v/>
      </c>
    </row>
    <row r="1171" spans="1:4" ht="13.5">
      <c r="A1171" s="137" t="s">
        <v>826</v>
      </c>
      <c r="B1171" s="122">
        <v>94</v>
      </c>
      <c r="C1171" s="10">
        <v>358</v>
      </c>
      <c r="D1171" s="120">
        <f t="shared" si="18"/>
        <v>380.9</v>
      </c>
    </row>
    <row r="1172" spans="1:4" ht="13.5">
      <c r="A1172" s="137" t="s">
        <v>827</v>
      </c>
      <c r="B1172" s="122">
        <v>64</v>
      </c>
      <c r="C1172" s="10">
        <v>123</v>
      </c>
      <c r="D1172" s="120">
        <f t="shared" si="18"/>
        <v>192.2</v>
      </c>
    </row>
    <row r="1173" spans="1:4" ht="13.5">
      <c r="A1173" s="137" t="s">
        <v>828</v>
      </c>
      <c r="B1173" s="122">
        <v>0</v>
      </c>
      <c r="C1173" s="10"/>
      <c r="D1173" s="120" t="str">
        <f t="shared" si="18"/>
        <v/>
      </c>
    </row>
    <row r="1174" spans="1:4" ht="13.5">
      <c r="A1174" s="137" t="s">
        <v>829</v>
      </c>
      <c r="B1174" s="122">
        <v>0</v>
      </c>
      <c r="C1174" s="10"/>
      <c r="D1174" s="120" t="str">
        <f t="shared" si="18"/>
        <v/>
      </c>
    </row>
    <row r="1175" spans="1:4" ht="13.5">
      <c r="A1175" s="137" t="s">
        <v>830</v>
      </c>
      <c r="B1175" s="119">
        <v>0</v>
      </c>
      <c r="C1175" s="119">
        <f>SUM(C1176:C1178)</f>
        <v>0</v>
      </c>
      <c r="D1175" s="120" t="str">
        <f t="shared" si="18"/>
        <v/>
      </c>
    </row>
    <row r="1176" spans="1:4" ht="13.5">
      <c r="A1176" s="137" t="s">
        <v>831</v>
      </c>
      <c r="B1176" s="122">
        <v>0</v>
      </c>
      <c r="C1176" s="10"/>
      <c r="D1176" s="120" t="str">
        <f t="shared" si="18"/>
        <v/>
      </c>
    </row>
    <row r="1177" spans="1:4" ht="13.5">
      <c r="A1177" s="137" t="s">
        <v>832</v>
      </c>
      <c r="B1177" s="122">
        <v>0</v>
      </c>
      <c r="C1177" s="10"/>
      <c r="D1177" s="120" t="str">
        <f t="shared" si="18"/>
        <v/>
      </c>
    </row>
    <row r="1178" spans="1:4" ht="13.5">
      <c r="A1178" s="137" t="s">
        <v>833</v>
      </c>
      <c r="B1178" s="122">
        <v>0</v>
      </c>
      <c r="C1178" s="10"/>
      <c r="D1178" s="120" t="str">
        <f t="shared" si="18"/>
        <v/>
      </c>
    </row>
    <row r="1179" spans="1:4" ht="13.5">
      <c r="A1179" s="137" t="s">
        <v>834</v>
      </c>
      <c r="B1179" s="119">
        <v>0</v>
      </c>
      <c r="C1179" s="119">
        <f>SUM(C1180:C1182)</f>
        <v>0</v>
      </c>
      <c r="D1179" s="120" t="str">
        <f t="shared" si="18"/>
        <v/>
      </c>
    </row>
    <row r="1180" spans="1:4" ht="13.5">
      <c r="A1180" s="137" t="s">
        <v>835</v>
      </c>
      <c r="B1180" s="122">
        <v>0</v>
      </c>
      <c r="C1180" s="10"/>
      <c r="D1180" s="120" t="str">
        <f t="shared" si="18"/>
        <v/>
      </c>
    </row>
    <row r="1181" spans="1:4" ht="13.5">
      <c r="A1181" s="137" t="s">
        <v>836</v>
      </c>
      <c r="B1181" s="122">
        <v>0</v>
      </c>
      <c r="C1181" s="10"/>
      <c r="D1181" s="120" t="str">
        <f t="shared" si="18"/>
        <v/>
      </c>
    </row>
    <row r="1182" spans="1:4" ht="13.5">
      <c r="A1182" s="137" t="s">
        <v>837</v>
      </c>
      <c r="B1182" s="122">
        <v>0</v>
      </c>
      <c r="C1182" s="10"/>
      <c r="D1182" s="120" t="str">
        <f t="shared" si="18"/>
        <v/>
      </c>
    </row>
    <row r="1183" spans="1:4" ht="13.5">
      <c r="A1183" s="137" t="s">
        <v>838</v>
      </c>
      <c r="B1183" s="119">
        <v>1693</v>
      </c>
      <c r="C1183" s="119">
        <f>SUM(C1184,C1199,C1213,C1218,C1224,)</f>
        <v>511</v>
      </c>
      <c r="D1183" s="120">
        <f t="shared" si="18"/>
        <v>30.2</v>
      </c>
    </row>
    <row r="1184" spans="1:4" ht="13.5">
      <c r="A1184" s="137" t="s">
        <v>839</v>
      </c>
      <c r="B1184" s="119">
        <v>1693</v>
      </c>
      <c r="C1184" s="119">
        <f>SUM(C1185:C1198)</f>
        <v>379</v>
      </c>
      <c r="D1184" s="120">
        <f t="shared" si="18"/>
        <v>22.4</v>
      </c>
    </row>
    <row r="1185" spans="1:4" ht="13.5">
      <c r="A1185" s="137" t="s">
        <v>568</v>
      </c>
      <c r="B1185" s="122">
        <v>34</v>
      </c>
      <c r="C1185" s="10">
        <v>37</v>
      </c>
      <c r="D1185" s="120">
        <f t="shared" si="18"/>
        <v>108.8</v>
      </c>
    </row>
    <row r="1186" spans="1:4" ht="13.5">
      <c r="A1186" s="137" t="s">
        <v>569</v>
      </c>
      <c r="B1186" s="122">
        <v>0</v>
      </c>
      <c r="C1186" s="10"/>
      <c r="D1186" s="120" t="str">
        <f t="shared" si="18"/>
        <v/>
      </c>
    </row>
    <row r="1187" spans="1:4" ht="13.5">
      <c r="A1187" s="137" t="s">
        <v>570</v>
      </c>
      <c r="B1187" s="122">
        <v>0</v>
      </c>
      <c r="C1187" s="10"/>
      <c r="D1187" s="120" t="str">
        <f t="shared" si="18"/>
        <v/>
      </c>
    </row>
    <row r="1188" spans="1:4" ht="13.5">
      <c r="A1188" s="137" t="s">
        <v>840</v>
      </c>
      <c r="B1188" s="122">
        <v>0</v>
      </c>
      <c r="C1188" s="10"/>
      <c r="D1188" s="120" t="str">
        <f t="shared" si="18"/>
        <v/>
      </c>
    </row>
    <row r="1189" spans="1:4" ht="13.5">
      <c r="A1189" s="137" t="s">
        <v>841</v>
      </c>
      <c r="B1189" s="122">
        <v>0</v>
      </c>
      <c r="C1189" s="10"/>
      <c r="D1189" s="120" t="str">
        <f t="shared" si="18"/>
        <v/>
      </c>
    </row>
    <row r="1190" spans="1:4" ht="13.5">
      <c r="A1190" s="137" t="s">
        <v>842</v>
      </c>
      <c r="B1190" s="122">
        <v>0</v>
      </c>
      <c r="C1190" s="10"/>
      <c r="D1190" s="120" t="str">
        <f t="shared" si="18"/>
        <v/>
      </c>
    </row>
    <row r="1191" spans="1:4" ht="13.5">
      <c r="A1191" s="137" t="s">
        <v>843</v>
      </c>
      <c r="B1191" s="122">
        <v>0</v>
      </c>
      <c r="C1191" s="10"/>
      <c r="D1191" s="120" t="str">
        <f t="shared" si="18"/>
        <v/>
      </c>
    </row>
    <row r="1192" spans="1:4" ht="13.5">
      <c r="A1192" s="137" t="s">
        <v>844</v>
      </c>
      <c r="B1192" s="122">
        <v>10</v>
      </c>
      <c r="C1192" s="10">
        <v>30</v>
      </c>
      <c r="D1192" s="120">
        <f t="shared" si="18"/>
        <v>300</v>
      </c>
    </row>
    <row r="1193" spans="1:4" ht="13.5">
      <c r="A1193" s="137" t="s">
        <v>845</v>
      </c>
      <c r="B1193" s="122">
        <v>0</v>
      </c>
      <c r="C1193" s="10"/>
      <c r="D1193" s="120" t="str">
        <f t="shared" si="18"/>
        <v/>
      </c>
    </row>
    <row r="1194" spans="1:4" ht="13.5">
      <c r="A1194" s="137" t="s">
        <v>846</v>
      </c>
      <c r="B1194" s="122">
        <v>0</v>
      </c>
      <c r="C1194" s="10"/>
      <c r="D1194" s="120" t="str">
        <f t="shared" si="18"/>
        <v/>
      </c>
    </row>
    <row r="1195" spans="1:4" ht="13.5">
      <c r="A1195" s="137" t="s">
        <v>847</v>
      </c>
      <c r="B1195" s="122">
        <v>0</v>
      </c>
      <c r="C1195" s="10"/>
      <c r="D1195" s="120" t="str">
        <f t="shared" si="18"/>
        <v/>
      </c>
    </row>
    <row r="1196" spans="1:4" ht="13.5">
      <c r="A1196" s="137" t="s">
        <v>848</v>
      </c>
      <c r="B1196" s="122">
        <v>0</v>
      </c>
      <c r="C1196" s="10"/>
      <c r="D1196" s="120" t="str">
        <f t="shared" si="18"/>
        <v/>
      </c>
    </row>
    <row r="1197" spans="1:4" ht="13.5">
      <c r="A1197" s="137" t="s">
        <v>573</v>
      </c>
      <c r="B1197" s="122">
        <v>48</v>
      </c>
      <c r="C1197" s="10">
        <v>55</v>
      </c>
      <c r="D1197" s="120">
        <f t="shared" si="18"/>
        <v>114.6</v>
      </c>
    </row>
    <row r="1198" spans="1:4" ht="13.5">
      <c r="A1198" s="137" t="s">
        <v>849</v>
      </c>
      <c r="B1198" s="122">
        <v>1601</v>
      </c>
      <c r="C1198" s="10">
        <v>257</v>
      </c>
      <c r="D1198" s="120">
        <f t="shared" si="18"/>
        <v>16.100000000000001</v>
      </c>
    </row>
    <row r="1199" spans="1:4" ht="13.5">
      <c r="A1199" s="137" t="s">
        <v>850</v>
      </c>
      <c r="B1199" s="119">
        <v>0</v>
      </c>
      <c r="C1199" s="119">
        <f>SUM(C1200:C1212)</f>
        <v>0</v>
      </c>
      <c r="D1199" s="120" t="str">
        <f t="shared" si="18"/>
        <v/>
      </c>
    </row>
    <row r="1200" spans="1:4" ht="13.5">
      <c r="A1200" s="137" t="s">
        <v>568</v>
      </c>
      <c r="B1200" s="122">
        <v>0</v>
      </c>
      <c r="C1200" s="10"/>
      <c r="D1200" s="120" t="str">
        <f t="shared" si="18"/>
        <v/>
      </c>
    </row>
    <row r="1201" spans="1:4" ht="13.5">
      <c r="A1201" s="137" t="s">
        <v>569</v>
      </c>
      <c r="B1201" s="122">
        <v>0</v>
      </c>
      <c r="C1201" s="10"/>
      <c r="D1201" s="120" t="str">
        <f t="shared" si="18"/>
        <v/>
      </c>
    </row>
    <row r="1202" spans="1:4" ht="13.5">
      <c r="A1202" s="137" t="s">
        <v>570</v>
      </c>
      <c r="B1202" s="122">
        <v>0</v>
      </c>
      <c r="C1202" s="10"/>
      <c r="D1202" s="120" t="str">
        <f t="shared" si="18"/>
        <v/>
      </c>
    </row>
    <row r="1203" spans="1:4" ht="13.5">
      <c r="A1203" s="137" t="s">
        <v>851</v>
      </c>
      <c r="B1203" s="122">
        <v>0</v>
      </c>
      <c r="C1203" s="10"/>
      <c r="D1203" s="120" t="str">
        <f t="shared" si="18"/>
        <v/>
      </c>
    </row>
    <row r="1204" spans="1:4" ht="13.5">
      <c r="A1204" s="137" t="s">
        <v>852</v>
      </c>
      <c r="B1204" s="122">
        <v>0</v>
      </c>
      <c r="C1204" s="10"/>
      <c r="D1204" s="120" t="str">
        <f t="shared" si="18"/>
        <v/>
      </c>
    </row>
    <row r="1205" spans="1:4" ht="13.5">
      <c r="A1205" s="137" t="s">
        <v>853</v>
      </c>
      <c r="B1205" s="122">
        <v>0</v>
      </c>
      <c r="C1205" s="10"/>
      <c r="D1205" s="120" t="str">
        <f t="shared" si="18"/>
        <v/>
      </c>
    </row>
    <row r="1206" spans="1:4" ht="13.5">
      <c r="A1206" s="137" t="s">
        <v>854</v>
      </c>
      <c r="B1206" s="122">
        <v>0</v>
      </c>
      <c r="C1206" s="10"/>
      <c r="D1206" s="120" t="str">
        <f t="shared" si="18"/>
        <v/>
      </c>
    </row>
    <row r="1207" spans="1:4" ht="13.5">
      <c r="A1207" s="137" t="s">
        <v>855</v>
      </c>
      <c r="B1207" s="122">
        <v>0</v>
      </c>
      <c r="C1207" s="10"/>
      <c r="D1207" s="120" t="str">
        <f t="shared" si="18"/>
        <v/>
      </c>
    </row>
    <row r="1208" spans="1:4" ht="13.5">
      <c r="A1208" s="137" t="s">
        <v>856</v>
      </c>
      <c r="B1208" s="122">
        <v>0</v>
      </c>
      <c r="C1208" s="10"/>
      <c r="D1208" s="120" t="str">
        <f t="shared" si="18"/>
        <v/>
      </c>
    </row>
    <row r="1209" spans="1:4" ht="13.5">
      <c r="A1209" s="137" t="s">
        <v>857</v>
      </c>
      <c r="B1209" s="122">
        <v>0</v>
      </c>
      <c r="C1209" s="10"/>
      <c r="D1209" s="120" t="str">
        <f t="shared" si="18"/>
        <v/>
      </c>
    </row>
    <row r="1210" spans="1:4" ht="13.5">
      <c r="A1210" s="137" t="s">
        <v>858</v>
      </c>
      <c r="B1210" s="122">
        <v>0</v>
      </c>
      <c r="C1210" s="10"/>
      <c r="D1210" s="120" t="str">
        <f t="shared" si="18"/>
        <v/>
      </c>
    </row>
    <row r="1211" spans="1:4" ht="13.5">
      <c r="A1211" s="137" t="s">
        <v>573</v>
      </c>
      <c r="B1211" s="122">
        <v>0</v>
      </c>
      <c r="C1211" s="10"/>
      <c r="D1211" s="120" t="str">
        <f t="shared" si="18"/>
        <v/>
      </c>
    </row>
    <row r="1212" spans="1:4" ht="13.5">
      <c r="A1212" s="137" t="s">
        <v>859</v>
      </c>
      <c r="B1212" s="122">
        <v>0</v>
      </c>
      <c r="C1212" s="10"/>
      <c r="D1212" s="120" t="str">
        <f t="shared" si="18"/>
        <v/>
      </c>
    </row>
    <row r="1213" spans="1:4" ht="13.5">
      <c r="A1213" s="137" t="s">
        <v>860</v>
      </c>
      <c r="B1213" s="119">
        <v>0</v>
      </c>
      <c r="C1213" s="119">
        <f>SUM(C1214:C1217)</f>
        <v>0</v>
      </c>
      <c r="D1213" s="120" t="str">
        <f t="shared" si="18"/>
        <v/>
      </c>
    </row>
    <row r="1214" spans="1:4" ht="13.5">
      <c r="A1214" s="137" t="s">
        <v>1640</v>
      </c>
      <c r="B1214" s="122">
        <v>0</v>
      </c>
      <c r="C1214" s="10"/>
      <c r="D1214" s="120" t="str">
        <f t="shared" si="18"/>
        <v/>
      </c>
    </row>
    <row r="1215" spans="1:4" ht="13.5">
      <c r="A1215" s="137" t="s">
        <v>861</v>
      </c>
      <c r="B1215" s="122">
        <v>0</v>
      </c>
      <c r="C1215" s="10"/>
      <c r="D1215" s="120" t="str">
        <f t="shared" si="18"/>
        <v/>
      </c>
    </row>
    <row r="1216" spans="1:4" ht="13.5">
      <c r="A1216" s="137" t="s">
        <v>862</v>
      </c>
      <c r="B1216" s="122">
        <v>0</v>
      </c>
      <c r="C1216" s="10"/>
      <c r="D1216" s="120" t="str">
        <f t="shared" si="18"/>
        <v/>
      </c>
    </row>
    <row r="1217" spans="1:4" ht="13.5">
      <c r="A1217" s="137" t="s">
        <v>1641</v>
      </c>
      <c r="B1217" s="122">
        <v>0</v>
      </c>
      <c r="C1217" s="10"/>
      <c r="D1217" s="120" t="str">
        <f t="shared" si="18"/>
        <v/>
      </c>
    </row>
    <row r="1218" spans="1:4" ht="13.5">
      <c r="A1218" s="137" t="s">
        <v>863</v>
      </c>
      <c r="B1218" s="119">
        <v>0</v>
      </c>
      <c r="C1218" s="119">
        <f>SUM(C1219:C1223)</f>
        <v>132</v>
      </c>
      <c r="D1218" s="120" t="str">
        <f t="shared" si="18"/>
        <v/>
      </c>
    </row>
    <row r="1219" spans="1:4" ht="13.5">
      <c r="A1219" s="137" t="s">
        <v>1642</v>
      </c>
      <c r="B1219" s="122">
        <v>0</v>
      </c>
      <c r="C1219" s="10">
        <v>132</v>
      </c>
      <c r="D1219" s="120" t="str">
        <f t="shared" si="18"/>
        <v/>
      </c>
    </row>
    <row r="1220" spans="1:4" ht="13.5">
      <c r="A1220" s="137" t="s">
        <v>864</v>
      </c>
      <c r="B1220" s="122">
        <v>0</v>
      </c>
      <c r="C1220" s="10"/>
      <c r="D1220" s="120" t="str">
        <f t="shared" si="18"/>
        <v/>
      </c>
    </row>
    <row r="1221" spans="1:4" ht="13.5">
      <c r="A1221" s="137" t="s">
        <v>865</v>
      </c>
      <c r="B1221" s="122">
        <v>0</v>
      </c>
      <c r="C1221" s="10"/>
      <c r="D1221" s="120" t="str">
        <f t="shared" ref="D1221:D1284" si="19">IF(B1221=0,"",ROUND(C1221/B1221*100,1))</f>
        <v/>
      </c>
    </row>
    <row r="1222" spans="1:4" ht="13.5">
      <c r="A1222" s="137" t="s">
        <v>866</v>
      </c>
      <c r="B1222" s="122">
        <v>0</v>
      </c>
      <c r="C1222" s="10"/>
      <c r="D1222" s="120" t="str">
        <f t="shared" si="19"/>
        <v/>
      </c>
    </row>
    <row r="1223" spans="1:4" ht="13.5">
      <c r="A1223" s="137" t="s">
        <v>867</v>
      </c>
      <c r="B1223" s="122">
        <v>0</v>
      </c>
      <c r="C1223" s="10"/>
      <c r="D1223" s="120" t="str">
        <f t="shared" si="19"/>
        <v/>
      </c>
    </row>
    <row r="1224" spans="1:4" ht="13.5">
      <c r="A1224" s="137" t="s">
        <v>868</v>
      </c>
      <c r="B1224" s="119">
        <v>0</v>
      </c>
      <c r="C1224" s="119">
        <f>SUM(C1225:C1235)</f>
        <v>0</v>
      </c>
      <c r="D1224" s="120" t="str">
        <f t="shared" si="19"/>
        <v/>
      </c>
    </row>
    <row r="1225" spans="1:4" ht="13.5">
      <c r="A1225" s="137" t="s">
        <v>869</v>
      </c>
      <c r="B1225" s="122">
        <v>0</v>
      </c>
      <c r="C1225" s="10"/>
      <c r="D1225" s="120" t="str">
        <f t="shared" si="19"/>
        <v/>
      </c>
    </row>
    <row r="1226" spans="1:4" ht="13.5">
      <c r="A1226" s="137" t="s">
        <v>870</v>
      </c>
      <c r="B1226" s="122">
        <v>0</v>
      </c>
      <c r="C1226" s="10"/>
      <c r="D1226" s="120" t="str">
        <f t="shared" si="19"/>
        <v/>
      </c>
    </row>
    <row r="1227" spans="1:4" ht="13.5">
      <c r="A1227" s="137" t="s">
        <v>871</v>
      </c>
      <c r="B1227" s="122">
        <v>0</v>
      </c>
      <c r="C1227" s="10"/>
      <c r="D1227" s="120" t="str">
        <f t="shared" si="19"/>
        <v/>
      </c>
    </row>
    <row r="1228" spans="1:4" ht="13.5">
      <c r="A1228" s="137" t="s">
        <v>872</v>
      </c>
      <c r="B1228" s="122">
        <v>0</v>
      </c>
      <c r="C1228" s="10"/>
      <c r="D1228" s="120" t="str">
        <f t="shared" si="19"/>
        <v/>
      </c>
    </row>
    <row r="1229" spans="1:4" ht="13.5">
      <c r="A1229" s="137" t="s">
        <v>873</v>
      </c>
      <c r="B1229" s="122">
        <v>0</v>
      </c>
      <c r="C1229" s="10"/>
      <c r="D1229" s="120" t="str">
        <f t="shared" si="19"/>
        <v/>
      </c>
    </row>
    <row r="1230" spans="1:4" ht="13.5">
      <c r="A1230" s="137" t="s">
        <v>874</v>
      </c>
      <c r="B1230" s="122">
        <v>0</v>
      </c>
      <c r="C1230" s="10"/>
      <c r="D1230" s="120" t="str">
        <f t="shared" si="19"/>
        <v/>
      </c>
    </row>
    <row r="1231" spans="1:4" ht="13.5">
      <c r="A1231" s="137" t="s">
        <v>875</v>
      </c>
      <c r="B1231" s="122">
        <v>0</v>
      </c>
      <c r="C1231" s="10"/>
      <c r="D1231" s="120" t="str">
        <f t="shared" si="19"/>
        <v/>
      </c>
    </row>
    <row r="1232" spans="1:4" ht="13.5">
      <c r="A1232" s="137" t="s">
        <v>876</v>
      </c>
      <c r="B1232" s="122">
        <v>0</v>
      </c>
      <c r="C1232" s="10"/>
      <c r="D1232" s="120" t="str">
        <f t="shared" si="19"/>
        <v/>
      </c>
    </row>
    <row r="1233" spans="1:4" ht="13.5">
      <c r="A1233" s="137" t="s">
        <v>877</v>
      </c>
      <c r="B1233" s="122">
        <v>0</v>
      </c>
      <c r="C1233" s="10"/>
      <c r="D1233" s="120" t="str">
        <f t="shared" si="19"/>
        <v/>
      </c>
    </row>
    <row r="1234" spans="1:4" ht="13.5">
      <c r="A1234" s="137" t="s">
        <v>878</v>
      </c>
      <c r="B1234" s="122">
        <v>0</v>
      </c>
      <c r="C1234" s="10"/>
      <c r="D1234" s="120" t="str">
        <f t="shared" si="19"/>
        <v/>
      </c>
    </row>
    <row r="1235" spans="1:4" ht="13.5">
      <c r="A1235" s="137" t="s">
        <v>879</v>
      </c>
      <c r="B1235" s="122">
        <v>0</v>
      </c>
      <c r="C1235" s="10"/>
      <c r="D1235" s="120" t="str">
        <f t="shared" si="19"/>
        <v/>
      </c>
    </row>
    <row r="1236" spans="1:4" ht="13.5">
      <c r="A1236" s="136" t="s">
        <v>1643</v>
      </c>
      <c r="B1236" s="119">
        <v>600</v>
      </c>
      <c r="C1236" s="119">
        <f>SUM(C1237,C1249,C1255,C1261,C1269,C1282,C1286,C1292)</f>
        <v>662</v>
      </c>
      <c r="D1236" s="120">
        <f t="shared" si="19"/>
        <v>110.3</v>
      </c>
    </row>
    <row r="1237" spans="1:4" ht="13.5">
      <c r="A1237" s="136" t="s">
        <v>1644</v>
      </c>
      <c r="B1237" s="119">
        <v>211</v>
      </c>
      <c r="C1237" s="119">
        <f>SUM(C1238:C1248)</f>
        <v>224</v>
      </c>
      <c r="D1237" s="120">
        <f t="shared" si="19"/>
        <v>106.2</v>
      </c>
    </row>
    <row r="1238" spans="1:4" ht="13.5">
      <c r="A1238" s="136" t="s">
        <v>1645</v>
      </c>
      <c r="B1238" s="129">
        <v>139</v>
      </c>
      <c r="C1238" s="10">
        <v>224</v>
      </c>
      <c r="D1238" s="120">
        <f t="shared" si="19"/>
        <v>161.19999999999999</v>
      </c>
    </row>
    <row r="1239" spans="1:4" ht="13.5">
      <c r="A1239" s="136" t="s">
        <v>1646</v>
      </c>
      <c r="B1239" s="129">
        <v>0</v>
      </c>
      <c r="C1239" s="10"/>
      <c r="D1239" s="120" t="str">
        <f t="shared" si="19"/>
        <v/>
      </c>
    </row>
    <row r="1240" spans="1:4" ht="13.5">
      <c r="A1240" s="136" t="s">
        <v>1647</v>
      </c>
      <c r="B1240" s="129">
        <v>64</v>
      </c>
      <c r="C1240" s="10"/>
      <c r="D1240" s="120">
        <f t="shared" si="19"/>
        <v>0</v>
      </c>
    </row>
    <row r="1241" spans="1:4" ht="13.5">
      <c r="A1241" s="136" t="s">
        <v>1648</v>
      </c>
      <c r="B1241" s="10"/>
      <c r="C1241" s="10"/>
      <c r="D1241" s="120" t="str">
        <f t="shared" si="19"/>
        <v/>
      </c>
    </row>
    <row r="1242" spans="1:4" ht="13.5">
      <c r="A1242" s="136" t="s">
        <v>1649</v>
      </c>
      <c r="B1242" s="10"/>
      <c r="C1242" s="10"/>
      <c r="D1242" s="120" t="str">
        <f t="shared" si="19"/>
        <v/>
      </c>
    </row>
    <row r="1243" spans="1:4" ht="13.5">
      <c r="A1243" s="136" t="s">
        <v>1650</v>
      </c>
      <c r="B1243" s="129">
        <v>0</v>
      </c>
      <c r="C1243" s="10"/>
      <c r="D1243" s="120" t="str">
        <f t="shared" si="19"/>
        <v/>
      </c>
    </row>
    <row r="1244" spans="1:4" ht="13.5">
      <c r="A1244" s="136" t="s">
        <v>1651</v>
      </c>
      <c r="B1244" s="10"/>
      <c r="C1244" s="10"/>
      <c r="D1244" s="120" t="str">
        <f t="shared" si="19"/>
        <v/>
      </c>
    </row>
    <row r="1245" spans="1:4" ht="13.5">
      <c r="A1245" s="136" t="s">
        <v>1652</v>
      </c>
      <c r="B1245" s="129">
        <v>0</v>
      </c>
      <c r="C1245" s="10"/>
      <c r="D1245" s="120" t="str">
        <f t="shared" si="19"/>
        <v/>
      </c>
    </row>
    <row r="1246" spans="1:4" ht="13.5">
      <c r="A1246" s="136" t="s">
        <v>1653</v>
      </c>
      <c r="B1246" s="10"/>
      <c r="C1246" s="10"/>
      <c r="D1246" s="120" t="str">
        <f t="shared" si="19"/>
        <v/>
      </c>
    </row>
    <row r="1247" spans="1:4" ht="13.5">
      <c r="A1247" s="136" t="s">
        <v>1654</v>
      </c>
      <c r="B1247" s="10"/>
      <c r="C1247" s="10"/>
      <c r="D1247" s="120" t="str">
        <f t="shared" si="19"/>
        <v/>
      </c>
    </row>
    <row r="1248" spans="1:4" ht="13.5">
      <c r="A1248" s="136" t="s">
        <v>1655</v>
      </c>
      <c r="B1248" s="129">
        <v>8</v>
      </c>
      <c r="C1248" s="10"/>
      <c r="D1248" s="120">
        <f t="shared" si="19"/>
        <v>0</v>
      </c>
    </row>
    <row r="1249" spans="1:4" ht="13.5">
      <c r="A1249" s="136" t="s">
        <v>1656</v>
      </c>
      <c r="B1249" s="119">
        <v>243</v>
      </c>
      <c r="C1249" s="119">
        <f>SUM(C1250:C1254)</f>
        <v>292</v>
      </c>
      <c r="D1249" s="120">
        <f t="shared" si="19"/>
        <v>120.2</v>
      </c>
    </row>
    <row r="1250" spans="1:4" ht="13.5">
      <c r="A1250" s="136" t="s">
        <v>1645</v>
      </c>
      <c r="B1250" s="10"/>
      <c r="C1250" s="10">
        <v>292</v>
      </c>
      <c r="D1250" s="120" t="str">
        <f t="shared" si="19"/>
        <v/>
      </c>
    </row>
    <row r="1251" spans="1:4" ht="13.5">
      <c r="A1251" s="136" t="s">
        <v>1657</v>
      </c>
      <c r="B1251" s="10"/>
      <c r="C1251" s="10"/>
      <c r="D1251" s="120" t="str">
        <f t="shared" si="19"/>
        <v/>
      </c>
    </row>
    <row r="1252" spans="1:4" ht="13.5">
      <c r="A1252" s="136" t="s">
        <v>1647</v>
      </c>
      <c r="B1252" s="10"/>
      <c r="C1252" s="10"/>
      <c r="D1252" s="120" t="str">
        <f t="shared" si="19"/>
        <v/>
      </c>
    </row>
    <row r="1253" spans="1:4" ht="13.5">
      <c r="A1253" s="136" t="s">
        <v>1658</v>
      </c>
      <c r="B1253" s="10"/>
      <c r="C1253" s="10"/>
      <c r="D1253" s="120" t="str">
        <f t="shared" si="19"/>
        <v/>
      </c>
    </row>
    <row r="1254" spans="1:4" ht="13.5">
      <c r="A1254" s="136" t="s">
        <v>1659</v>
      </c>
      <c r="B1254" s="129">
        <v>243</v>
      </c>
      <c r="C1254" s="10"/>
      <c r="D1254" s="120">
        <f t="shared" si="19"/>
        <v>0</v>
      </c>
    </row>
    <row r="1255" spans="1:4" ht="13.5">
      <c r="A1255" s="136" t="s">
        <v>1660</v>
      </c>
      <c r="B1255" s="119">
        <v>0</v>
      </c>
      <c r="C1255" s="119">
        <f>SUM(C1256:C1260)</f>
        <v>0</v>
      </c>
      <c r="D1255" s="120" t="str">
        <f t="shared" si="19"/>
        <v/>
      </c>
    </row>
    <row r="1256" spans="1:4" ht="13.5">
      <c r="A1256" s="136" t="s">
        <v>1645</v>
      </c>
      <c r="B1256" s="10"/>
      <c r="C1256" s="10"/>
      <c r="D1256" s="120" t="str">
        <f t="shared" si="19"/>
        <v/>
      </c>
    </row>
    <row r="1257" spans="1:4" ht="13.5">
      <c r="A1257" s="136" t="s">
        <v>1646</v>
      </c>
      <c r="B1257" s="10"/>
      <c r="C1257" s="10"/>
      <c r="D1257" s="120" t="str">
        <f t="shared" si="19"/>
        <v/>
      </c>
    </row>
    <row r="1258" spans="1:4" ht="13.5">
      <c r="A1258" s="136" t="s">
        <v>1647</v>
      </c>
      <c r="B1258" s="10"/>
      <c r="C1258" s="10"/>
      <c r="D1258" s="120" t="str">
        <f t="shared" si="19"/>
        <v/>
      </c>
    </row>
    <row r="1259" spans="1:4" ht="13.5">
      <c r="A1259" s="136" t="s">
        <v>1661</v>
      </c>
      <c r="B1259" s="10"/>
      <c r="C1259" s="10"/>
      <c r="D1259" s="120" t="str">
        <f t="shared" si="19"/>
        <v/>
      </c>
    </row>
    <row r="1260" spans="1:4" ht="13.5">
      <c r="A1260" s="136" t="s">
        <v>1662</v>
      </c>
      <c r="B1260" s="10"/>
      <c r="C1260" s="10"/>
      <c r="D1260" s="120" t="str">
        <f t="shared" si="19"/>
        <v/>
      </c>
    </row>
    <row r="1261" spans="1:4" ht="13.5">
      <c r="A1261" s="136" t="s">
        <v>1663</v>
      </c>
      <c r="B1261" s="119">
        <v>0</v>
      </c>
      <c r="C1261" s="119">
        <f>SUM(C1262:C1268)</f>
        <v>0</v>
      </c>
      <c r="D1261" s="120" t="str">
        <f t="shared" si="19"/>
        <v/>
      </c>
    </row>
    <row r="1262" spans="1:4" ht="13.5">
      <c r="A1262" s="136" t="s">
        <v>1645</v>
      </c>
      <c r="B1262" s="10"/>
      <c r="C1262" s="10"/>
      <c r="D1262" s="120" t="str">
        <f t="shared" si="19"/>
        <v/>
      </c>
    </row>
    <row r="1263" spans="1:4" ht="13.5">
      <c r="A1263" s="136" t="s">
        <v>1646</v>
      </c>
      <c r="B1263" s="10"/>
      <c r="C1263" s="10"/>
      <c r="D1263" s="120" t="str">
        <f t="shared" si="19"/>
        <v/>
      </c>
    </row>
    <row r="1264" spans="1:4" ht="13.5">
      <c r="A1264" s="136" t="s">
        <v>1647</v>
      </c>
      <c r="B1264" s="10"/>
      <c r="C1264" s="10"/>
      <c r="D1264" s="120" t="str">
        <f t="shared" si="19"/>
        <v/>
      </c>
    </row>
    <row r="1265" spans="1:4" ht="13.5">
      <c r="A1265" s="136" t="s">
        <v>1664</v>
      </c>
      <c r="B1265" s="10"/>
      <c r="C1265" s="10"/>
      <c r="D1265" s="120" t="str">
        <f t="shared" si="19"/>
        <v/>
      </c>
    </row>
    <row r="1266" spans="1:4" ht="13.5">
      <c r="A1266" s="136" t="s">
        <v>1665</v>
      </c>
      <c r="B1266" s="10"/>
      <c r="C1266" s="10"/>
      <c r="D1266" s="120" t="str">
        <f t="shared" si="19"/>
        <v/>
      </c>
    </row>
    <row r="1267" spans="1:4" ht="13.5">
      <c r="A1267" s="136" t="s">
        <v>1654</v>
      </c>
      <c r="B1267" s="10"/>
      <c r="C1267" s="10"/>
      <c r="D1267" s="120" t="str">
        <f t="shared" si="19"/>
        <v/>
      </c>
    </row>
    <row r="1268" spans="1:4" ht="13.5">
      <c r="A1268" s="136" t="s">
        <v>1666</v>
      </c>
      <c r="B1268" s="10"/>
      <c r="C1268" s="10"/>
      <c r="D1268" s="120" t="str">
        <f t="shared" si="19"/>
        <v/>
      </c>
    </row>
    <row r="1269" spans="1:4" ht="13.5">
      <c r="A1269" s="136" t="s">
        <v>1667</v>
      </c>
      <c r="B1269" s="119">
        <v>142</v>
      </c>
      <c r="C1269" s="119">
        <f>SUM(C1270:C1281)</f>
        <v>146</v>
      </c>
      <c r="D1269" s="120">
        <f t="shared" si="19"/>
        <v>102.8</v>
      </c>
    </row>
    <row r="1270" spans="1:4" ht="13.5">
      <c r="A1270" s="136" t="s">
        <v>1645</v>
      </c>
      <c r="B1270" s="122">
        <v>134</v>
      </c>
      <c r="C1270" s="10">
        <v>146</v>
      </c>
      <c r="D1270" s="120">
        <f t="shared" si="19"/>
        <v>109</v>
      </c>
    </row>
    <row r="1271" spans="1:4" ht="13.5">
      <c r="A1271" s="136" t="s">
        <v>1646</v>
      </c>
      <c r="B1271" s="122">
        <v>0</v>
      </c>
      <c r="C1271" s="10"/>
      <c r="D1271" s="120" t="str">
        <f t="shared" si="19"/>
        <v/>
      </c>
    </row>
    <row r="1272" spans="1:4" ht="13.5">
      <c r="A1272" s="136" t="s">
        <v>1647</v>
      </c>
      <c r="B1272" s="122">
        <v>5</v>
      </c>
      <c r="C1272" s="10"/>
      <c r="D1272" s="120">
        <f t="shared" si="19"/>
        <v>0</v>
      </c>
    </row>
    <row r="1273" spans="1:4" ht="13.5">
      <c r="A1273" s="136" t="s">
        <v>1668</v>
      </c>
      <c r="B1273" s="122">
        <v>0</v>
      </c>
      <c r="C1273" s="10"/>
      <c r="D1273" s="120" t="str">
        <f t="shared" si="19"/>
        <v/>
      </c>
    </row>
    <row r="1274" spans="1:4" ht="13.5">
      <c r="A1274" s="136" t="s">
        <v>1669</v>
      </c>
      <c r="B1274" s="122">
        <v>3</v>
      </c>
      <c r="C1274" s="10"/>
      <c r="D1274" s="120">
        <f t="shared" si="19"/>
        <v>0</v>
      </c>
    </row>
    <row r="1275" spans="1:4" ht="13.5">
      <c r="A1275" s="136" t="s">
        <v>1670</v>
      </c>
      <c r="B1275" s="122">
        <v>0</v>
      </c>
      <c r="C1275" s="10"/>
      <c r="D1275" s="120" t="str">
        <f t="shared" si="19"/>
        <v/>
      </c>
    </row>
    <row r="1276" spans="1:4" ht="13.5">
      <c r="A1276" s="136" t="s">
        <v>1671</v>
      </c>
      <c r="B1276" s="122">
        <v>0</v>
      </c>
      <c r="C1276" s="10"/>
      <c r="D1276" s="120" t="str">
        <f t="shared" si="19"/>
        <v/>
      </c>
    </row>
    <row r="1277" spans="1:4" ht="13.5">
      <c r="A1277" s="136" t="s">
        <v>1672</v>
      </c>
      <c r="B1277" s="122">
        <v>0</v>
      </c>
      <c r="C1277" s="10"/>
      <c r="D1277" s="120" t="str">
        <f t="shared" si="19"/>
        <v/>
      </c>
    </row>
    <row r="1278" spans="1:4" ht="13.5">
      <c r="A1278" s="136" t="s">
        <v>1673</v>
      </c>
      <c r="B1278" s="122">
        <v>0</v>
      </c>
      <c r="C1278" s="10"/>
      <c r="D1278" s="120" t="str">
        <f t="shared" si="19"/>
        <v/>
      </c>
    </row>
    <row r="1279" spans="1:4" ht="13.5">
      <c r="A1279" s="136" t="s">
        <v>1674</v>
      </c>
      <c r="B1279" s="122">
        <v>0</v>
      </c>
      <c r="C1279" s="10"/>
      <c r="D1279" s="120" t="str">
        <f t="shared" si="19"/>
        <v/>
      </c>
    </row>
    <row r="1280" spans="1:4" ht="13.5">
      <c r="A1280" s="136" t="s">
        <v>1675</v>
      </c>
      <c r="B1280" s="122">
        <v>0</v>
      </c>
      <c r="C1280" s="10"/>
      <c r="D1280" s="120" t="str">
        <f t="shared" si="19"/>
        <v/>
      </c>
    </row>
    <row r="1281" spans="1:4" ht="13.5">
      <c r="A1281" s="136" t="s">
        <v>1676</v>
      </c>
      <c r="B1281" s="122">
        <v>0</v>
      </c>
      <c r="C1281" s="10"/>
      <c r="D1281" s="120" t="str">
        <f t="shared" si="19"/>
        <v/>
      </c>
    </row>
    <row r="1282" spans="1:4" ht="13.5">
      <c r="A1282" s="136" t="s">
        <v>1677</v>
      </c>
      <c r="B1282" s="119">
        <v>0</v>
      </c>
      <c r="C1282" s="119">
        <f>SUM(C1283:C1285)</f>
        <v>0</v>
      </c>
      <c r="D1282" s="120" t="str">
        <f t="shared" si="19"/>
        <v/>
      </c>
    </row>
    <row r="1283" spans="1:4" ht="13.5">
      <c r="A1283" s="136" t="s">
        <v>1678</v>
      </c>
      <c r="B1283" s="129">
        <v>0</v>
      </c>
      <c r="C1283" s="10"/>
      <c r="D1283" s="120" t="str">
        <f t="shared" si="19"/>
        <v/>
      </c>
    </row>
    <row r="1284" spans="1:4" ht="13.5">
      <c r="A1284" s="136" t="s">
        <v>1679</v>
      </c>
      <c r="B1284" s="10"/>
      <c r="C1284" s="10"/>
      <c r="D1284" s="120" t="str">
        <f t="shared" si="19"/>
        <v/>
      </c>
    </row>
    <row r="1285" spans="1:4" ht="13.5">
      <c r="A1285" s="136" t="s">
        <v>1680</v>
      </c>
      <c r="B1285" s="10"/>
      <c r="C1285" s="10"/>
      <c r="D1285" s="120" t="str">
        <f t="shared" ref="D1285:D1307" si="20">IF(B1285=0,"",ROUND(C1285/B1285*100,1))</f>
        <v/>
      </c>
    </row>
    <row r="1286" spans="1:4" ht="13.5">
      <c r="A1286" s="136" t="s">
        <v>1681</v>
      </c>
      <c r="B1286" s="119">
        <v>4</v>
      </c>
      <c r="C1286" s="119">
        <f>SUM(C1287:C1291)</f>
        <v>0</v>
      </c>
      <c r="D1286" s="120">
        <f t="shared" si="20"/>
        <v>0</v>
      </c>
    </row>
    <row r="1287" spans="1:4" ht="13.5">
      <c r="A1287" s="136" t="s">
        <v>1682</v>
      </c>
      <c r="B1287" s="122">
        <v>0</v>
      </c>
      <c r="C1287" s="10"/>
      <c r="D1287" s="120" t="str">
        <f t="shared" si="20"/>
        <v/>
      </c>
    </row>
    <row r="1288" spans="1:4" ht="13.5">
      <c r="A1288" s="136" t="s">
        <v>1683</v>
      </c>
      <c r="B1288" s="122">
        <v>4</v>
      </c>
      <c r="C1288" s="10"/>
      <c r="D1288" s="120">
        <f t="shared" si="20"/>
        <v>0</v>
      </c>
    </row>
    <row r="1289" spans="1:4" ht="13.5">
      <c r="A1289" s="136" t="s">
        <v>1684</v>
      </c>
      <c r="B1289" s="10"/>
      <c r="C1289" s="10"/>
      <c r="D1289" s="120" t="str">
        <f t="shared" si="20"/>
        <v/>
      </c>
    </row>
    <row r="1290" spans="1:4" ht="13.5">
      <c r="A1290" s="136" t="s">
        <v>1685</v>
      </c>
      <c r="B1290" s="122">
        <v>0</v>
      </c>
      <c r="C1290" s="10"/>
      <c r="D1290" s="120" t="str">
        <f t="shared" si="20"/>
        <v/>
      </c>
    </row>
    <row r="1291" spans="1:4" ht="13.5">
      <c r="A1291" s="136" t="s">
        <v>1686</v>
      </c>
      <c r="B1291" s="122">
        <v>0</v>
      </c>
      <c r="C1291" s="10"/>
      <c r="D1291" s="120" t="str">
        <f t="shared" si="20"/>
        <v/>
      </c>
    </row>
    <row r="1292" spans="1:4" ht="13.5">
      <c r="A1292" s="136" t="s">
        <v>1687</v>
      </c>
      <c r="B1292" s="10"/>
      <c r="C1292" s="10"/>
      <c r="D1292" s="120" t="str">
        <f t="shared" si="20"/>
        <v/>
      </c>
    </row>
    <row r="1293" spans="1:4" ht="13.5">
      <c r="A1293" s="137" t="s">
        <v>1688</v>
      </c>
      <c r="B1293" s="122">
        <v>0</v>
      </c>
      <c r="C1293" s="10">
        <v>1500</v>
      </c>
      <c r="D1293" s="120" t="str">
        <f t="shared" si="20"/>
        <v/>
      </c>
    </row>
    <row r="1294" spans="1:4" ht="13.5">
      <c r="A1294" s="137" t="s">
        <v>1689</v>
      </c>
      <c r="B1294" s="119">
        <v>1474</v>
      </c>
      <c r="C1294" s="119">
        <f>SUM(C1295)</f>
        <v>1864</v>
      </c>
      <c r="D1294" s="120">
        <f t="shared" si="20"/>
        <v>126.5</v>
      </c>
    </row>
    <row r="1295" spans="1:4" ht="13.5">
      <c r="A1295" s="137" t="s">
        <v>880</v>
      </c>
      <c r="B1295" s="119">
        <v>1474</v>
      </c>
      <c r="C1295" s="119">
        <f>SUM(C1296:C1299)</f>
        <v>1864</v>
      </c>
      <c r="D1295" s="120">
        <f t="shared" si="20"/>
        <v>126.5</v>
      </c>
    </row>
    <row r="1296" spans="1:4" ht="13.5">
      <c r="A1296" s="137" t="s">
        <v>1690</v>
      </c>
      <c r="B1296" s="122">
        <v>1385</v>
      </c>
      <c r="C1296" s="10">
        <v>1701</v>
      </c>
      <c r="D1296" s="120">
        <f t="shared" si="20"/>
        <v>122.8</v>
      </c>
    </row>
    <row r="1297" spans="1:4" ht="13.5">
      <c r="A1297" s="137" t="s">
        <v>881</v>
      </c>
      <c r="B1297" s="122">
        <v>0</v>
      </c>
      <c r="C1297" s="10"/>
      <c r="D1297" s="120" t="str">
        <f t="shared" si="20"/>
        <v/>
      </c>
    </row>
    <row r="1298" spans="1:4" ht="13.5">
      <c r="A1298" s="137" t="s">
        <v>882</v>
      </c>
      <c r="B1298" s="122">
        <v>85</v>
      </c>
      <c r="C1298" s="10">
        <v>157</v>
      </c>
      <c r="D1298" s="120">
        <f t="shared" si="20"/>
        <v>184.7</v>
      </c>
    </row>
    <row r="1299" spans="1:4" ht="13.5">
      <c r="A1299" s="137" t="s">
        <v>883</v>
      </c>
      <c r="B1299" s="122">
        <v>4</v>
      </c>
      <c r="C1299" s="10">
        <v>6</v>
      </c>
      <c r="D1299" s="120">
        <f t="shared" si="20"/>
        <v>150</v>
      </c>
    </row>
    <row r="1300" spans="1:4" ht="13.5">
      <c r="A1300" s="118" t="s">
        <v>1691</v>
      </c>
      <c r="B1300" s="119">
        <v>0</v>
      </c>
      <c r="C1300" s="119">
        <f>SUM(C1301)</f>
        <v>0</v>
      </c>
      <c r="D1300" s="120" t="str">
        <f t="shared" si="20"/>
        <v/>
      </c>
    </row>
    <row r="1301" spans="1:4" ht="13.5">
      <c r="A1301" s="118" t="s">
        <v>884</v>
      </c>
      <c r="B1301" s="122">
        <v>0</v>
      </c>
      <c r="C1301" s="10"/>
      <c r="D1301" s="120" t="str">
        <f t="shared" si="20"/>
        <v/>
      </c>
    </row>
    <row r="1302" spans="1:4" ht="13.5">
      <c r="A1302" s="118" t="s">
        <v>1692</v>
      </c>
      <c r="B1302" s="119">
        <v>1718</v>
      </c>
      <c r="C1302" s="119">
        <f>SUM(C1303:C1304)</f>
        <v>9563</v>
      </c>
      <c r="D1302" s="120">
        <f t="shared" si="20"/>
        <v>556.6</v>
      </c>
    </row>
    <row r="1303" spans="1:4" ht="13.5">
      <c r="A1303" s="118" t="s">
        <v>886</v>
      </c>
      <c r="B1303" s="122">
        <v>0</v>
      </c>
      <c r="C1303" s="10"/>
      <c r="D1303" s="120" t="str">
        <f t="shared" si="20"/>
        <v/>
      </c>
    </row>
    <row r="1304" spans="1:4" ht="13.5">
      <c r="A1304" s="118" t="s">
        <v>887</v>
      </c>
      <c r="B1304" s="122">
        <v>1718</v>
      </c>
      <c r="C1304" s="10">
        <v>9563</v>
      </c>
      <c r="D1304" s="120">
        <f t="shared" si="20"/>
        <v>556.6</v>
      </c>
    </row>
    <row r="1305" spans="1:4" ht="13.5">
      <c r="A1305" s="118"/>
      <c r="B1305" s="10"/>
      <c r="C1305" s="10"/>
      <c r="D1305" s="120" t="str">
        <f t="shared" si="20"/>
        <v/>
      </c>
    </row>
    <row r="1306" spans="1:4" s="28" customFormat="1">
      <c r="A1306" s="118"/>
      <c r="B1306" s="10"/>
      <c r="C1306" s="10"/>
      <c r="D1306" s="120" t="str">
        <f t="shared" si="20"/>
        <v/>
      </c>
    </row>
    <row r="1307" spans="1:4" s="28" customFormat="1">
      <c r="A1307" s="139" t="s">
        <v>1693</v>
      </c>
      <c r="B1307" s="8">
        <v>217511</v>
      </c>
      <c r="C1307" s="8">
        <f>SUM(C1302,C1300,C1294,C1293,C1236,C1183,C1165,C1101,C1091,C1076,C1056,C990,C926,C801,C782,C709,C638,C521,C465,C409,C355,C267,C255,C252,C5)</f>
        <v>229140</v>
      </c>
      <c r="D1307" s="120">
        <f t="shared" si="20"/>
        <v>105.3</v>
      </c>
    </row>
    <row r="1308" spans="1:4" ht="13.5">
      <c r="A1308" s="21" t="s">
        <v>885</v>
      </c>
      <c r="B1308" s="25">
        <f>SUM(B1309:B1310)</f>
        <v>150</v>
      </c>
      <c r="C1308" s="25">
        <f>SUM(C1309:C1310)</f>
        <v>10390</v>
      </c>
      <c r="D1308" s="23">
        <f t="shared" ref="D1308:D1313" si="21">IF(B1308=0,"",ROUND(C1308/B1308*100,1))</f>
        <v>6926.7</v>
      </c>
    </row>
    <row r="1309" spans="1:4" ht="13.5">
      <c r="A1309" s="21" t="s">
        <v>886</v>
      </c>
      <c r="B1309" s="26"/>
      <c r="C1309" s="26">
        <v>10390</v>
      </c>
      <c r="D1309" s="23" t="str">
        <f t="shared" si="21"/>
        <v/>
      </c>
    </row>
    <row r="1310" spans="1:4" ht="13.5">
      <c r="A1310" s="21" t="s">
        <v>887</v>
      </c>
      <c r="B1310" s="26">
        <v>150</v>
      </c>
      <c r="C1310" s="26"/>
      <c r="D1310" s="23">
        <f t="shared" si="21"/>
        <v>0</v>
      </c>
    </row>
    <row r="1311" spans="1:4" ht="13.5">
      <c r="A1311" s="21"/>
      <c r="B1311" s="26"/>
      <c r="C1311" s="26"/>
      <c r="D1311" s="23" t="str">
        <f t="shared" si="21"/>
        <v/>
      </c>
    </row>
    <row r="1312" spans="1:4" ht="13.5">
      <c r="A1312" s="21"/>
      <c r="B1312" s="26"/>
      <c r="C1312" s="26"/>
      <c r="D1312" s="23" t="str">
        <f t="shared" si="21"/>
        <v/>
      </c>
    </row>
    <row r="1313" spans="1:4" ht="13.5">
      <c r="A1313" s="15" t="s">
        <v>888</v>
      </c>
      <c r="B1313" s="22">
        <f>SUM(B1308,B1306,B1300,B1299,B1246,B1228,B1150,B1140,B1125,B1098,B1024,B960,B830,B810,B737,B666,B550,B501,B445,B391,B272,B260,B257,B4,)</f>
        <v>5957</v>
      </c>
      <c r="C1313" s="22">
        <f>SUM(C1308,C1306,C1300,C1299,C1246,C1228,C1150,C1140,C1125,C1098,C1024,C960,C830,C810,C737,C666,C550,C501,C445,C391,C272,C260,C257,C4,)</f>
        <v>16347</v>
      </c>
      <c r="D1313" s="23">
        <f t="shared" si="21"/>
        <v>274.39999999999998</v>
      </c>
    </row>
    <row r="1314" spans="1:4" s="4" customFormat="1">
      <c r="A1314" s="19"/>
      <c r="B1314" s="16"/>
      <c r="C1314" s="16"/>
      <c r="D1314" s="17"/>
    </row>
    <row r="1315" spans="1:4" s="4" customFormat="1">
      <c r="A1315" s="19"/>
      <c r="B1315" s="16"/>
      <c r="C1315" s="16"/>
      <c r="D1315" s="17"/>
    </row>
    <row r="1316" spans="1:4" s="4" customFormat="1">
      <c r="A1316" s="19"/>
      <c r="B1316" s="16"/>
      <c r="C1316" s="16"/>
      <c r="D1316" s="17"/>
    </row>
    <row r="1317" spans="1:4" s="4" customFormat="1">
      <c r="A1317" s="19"/>
      <c r="B1317" s="16"/>
      <c r="C1317" s="16"/>
      <c r="D1317" s="17"/>
    </row>
    <row r="1318" spans="1:4" s="4" customFormat="1">
      <c r="A1318" s="19"/>
      <c r="B1318" s="16"/>
      <c r="C1318" s="16"/>
      <c r="D1318" s="17"/>
    </row>
    <row r="1319" spans="1:4" s="4" customFormat="1">
      <c r="A1319" s="19"/>
      <c r="B1319" s="16"/>
      <c r="C1319" s="16"/>
      <c r="D1319" s="17"/>
    </row>
    <row r="1320" spans="1:4" s="4" customFormat="1">
      <c r="A1320" s="19"/>
      <c r="B1320" s="16"/>
      <c r="C1320" s="16"/>
      <c r="D1320" s="17"/>
    </row>
    <row r="1321" spans="1:4" s="4" customFormat="1">
      <c r="A1321" s="19"/>
      <c r="B1321" s="16"/>
      <c r="C1321" s="16"/>
      <c r="D1321" s="17"/>
    </row>
    <row r="1322" spans="1:4" s="4" customFormat="1">
      <c r="A1322" s="19"/>
      <c r="B1322" s="16"/>
      <c r="C1322" s="16"/>
      <c r="D1322" s="17"/>
    </row>
    <row r="1323" spans="1:4" s="4" customFormat="1">
      <c r="A1323" s="19"/>
      <c r="B1323" s="16"/>
      <c r="C1323" s="16"/>
      <c r="D1323" s="17"/>
    </row>
    <row r="1324" spans="1:4" s="4" customFormat="1">
      <c r="A1324" s="19"/>
      <c r="B1324" s="16"/>
      <c r="C1324" s="16"/>
      <c r="D1324" s="17"/>
    </row>
    <row r="1325" spans="1:4" s="4" customFormat="1">
      <c r="A1325" s="19"/>
      <c r="B1325" s="16"/>
      <c r="C1325" s="16"/>
      <c r="D1325" s="17"/>
    </row>
    <row r="1326" spans="1:4" s="4" customFormat="1">
      <c r="A1326" s="19"/>
      <c r="B1326" s="16"/>
      <c r="C1326" s="16"/>
      <c r="D1326" s="17"/>
    </row>
    <row r="1327" spans="1:4" s="4" customFormat="1">
      <c r="A1327" s="19"/>
      <c r="B1327" s="16"/>
      <c r="C1327" s="16"/>
      <c r="D1327" s="17"/>
    </row>
    <row r="1328" spans="1:4" s="4" customFormat="1">
      <c r="A1328" s="19"/>
      <c r="B1328" s="16"/>
      <c r="C1328" s="16"/>
      <c r="D1328" s="17"/>
    </row>
    <row r="1329" spans="1:4" s="4" customFormat="1">
      <c r="A1329" s="19"/>
      <c r="B1329" s="16"/>
      <c r="C1329" s="16"/>
      <c r="D1329" s="17"/>
    </row>
    <row r="1330" spans="1:4" s="4" customFormat="1">
      <c r="A1330" s="19"/>
      <c r="B1330" s="16"/>
      <c r="C1330" s="16"/>
      <c r="D1330" s="17"/>
    </row>
    <row r="1331" spans="1:4" s="4" customFormat="1">
      <c r="A1331" s="19"/>
      <c r="B1331" s="16"/>
      <c r="C1331" s="16"/>
      <c r="D1331" s="17"/>
    </row>
    <row r="1332" spans="1:4" s="4" customFormat="1">
      <c r="A1332" s="19"/>
      <c r="B1332" s="16"/>
      <c r="C1332" s="16"/>
      <c r="D1332" s="17"/>
    </row>
    <row r="1333" spans="1:4" s="4" customFormat="1">
      <c r="A1333" s="19"/>
      <c r="B1333" s="16"/>
      <c r="C1333" s="16"/>
      <c r="D1333" s="17"/>
    </row>
    <row r="1334" spans="1:4" s="4" customFormat="1">
      <c r="A1334" s="19"/>
      <c r="B1334" s="16"/>
      <c r="C1334" s="16"/>
      <c r="D1334" s="17"/>
    </row>
    <row r="1335" spans="1:4" s="4" customFormat="1">
      <c r="A1335" s="19"/>
      <c r="B1335" s="16"/>
      <c r="C1335" s="16"/>
      <c r="D1335" s="17"/>
    </row>
    <row r="1336" spans="1:4" s="4" customFormat="1">
      <c r="A1336" s="19"/>
      <c r="B1336" s="16"/>
      <c r="C1336" s="16"/>
      <c r="D1336" s="17"/>
    </row>
    <row r="1337" spans="1:4" s="4" customFormat="1">
      <c r="A1337" s="19"/>
      <c r="B1337" s="16"/>
      <c r="C1337" s="16"/>
      <c r="D1337" s="17"/>
    </row>
    <row r="1338" spans="1:4" s="4" customFormat="1">
      <c r="A1338" s="19"/>
      <c r="B1338" s="16"/>
      <c r="C1338" s="16"/>
      <c r="D1338" s="17"/>
    </row>
    <row r="1339" spans="1:4" s="4" customFormat="1">
      <c r="A1339" s="19"/>
      <c r="B1339" s="16"/>
      <c r="C1339" s="16"/>
      <c r="D1339" s="17"/>
    </row>
    <row r="1340" spans="1:4" s="4" customFormat="1">
      <c r="A1340" s="19"/>
      <c r="B1340" s="16"/>
      <c r="C1340" s="16"/>
      <c r="D1340" s="17"/>
    </row>
    <row r="1341" spans="1:4" s="4" customFormat="1">
      <c r="A1341" s="19"/>
      <c r="B1341" s="16"/>
      <c r="C1341" s="16"/>
      <c r="D1341" s="17"/>
    </row>
    <row r="1342" spans="1:4" s="4" customFormat="1">
      <c r="A1342" s="19"/>
      <c r="B1342" s="16"/>
      <c r="C1342" s="16"/>
      <c r="D1342" s="17"/>
    </row>
    <row r="1343" spans="1:4" s="4" customFormat="1">
      <c r="A1343" s="19"/>
      <c r="B1343" s="16"/>
      <c r="C1343" s="16"/>
      <c r="D1343" s="17"/>
    </row>
    <row r="1344" spans="1:4" s="4" customFormat="1">
      <c r="A1344" s="19"/>
      <c r="B1344" s="16"/>
      <c r="C1344" s="16"/>
      <c r="D1344" s="17"/>
    </row>
    <row r="1345" spans="1:4" s="4" customFormat="1">
      <c r="A1345" s="19"/>
      <c r="B1345" s="16"/>
      <c r="C1345" s="16"/>
      <c r="D1345" s="17"/>
    </row>
    <row r="1346" spans="1:4" s="4" customFormat="1">
      <c r="A1346" s="19"/>
      <c r="B1346" s="16"/>
      <c r="C1346" s="16"/>
      <c r="D1346" s="17"/>
    </row>
    <row r="1347" spans="1:4" s="4" customFormat="1">
      <c r="A1347" s="19"/>
      <c r="B1347" s="16"/>
      <c r="C1347" s="16"/>
      <c r="D1347" s="17"/>
    </row>
    <row r="1348" spans="1:4" s="4" customFormat="1">
      <c r="A1348" s="19"/>
      <c r="B1348" s="16"/>
      <c r="C1348" s="16"/>
      <c r="D1348" s="17"/>
    </row>
    <row r="1349" spans="1:4" s="4" customFormat="1">
      <c r="A1349" s="19"/>
      <c r="B1349" s="16"/>
      <c r="C1349" s="16"/>
      <c r="D1349" s="17"/>
    </row>
    <row r="1350" spans="1:4" s="4" customFormat="1">
      <c r="A1350" s="19"/>
      <c r="B1350" s="16"/>
      <c r="C1350" s="16"/>
      <c r="D1350" s="17"/>
    </row>
    <row r="1351" spans="1:4" s="4" customFormat="1">
      <c r="A1351" s="19"/>
      <c r="B1351" s="16"/>
      <c r="C1351" s="16"/>
      <c r="D1351" s="17"/>
    </row>
    <row r="1352" spans="1:4" s="4" customFormat="1">
      <c r="A1352" s="19"/>
      <c r="B1352" s="16"/>
      <c r="C1352" s="16"/>
      <c r="D1352" s="17"/>
    </row>
    <row r="1353" spans="1:4" s="4" customFormat="1">
      <c r="A1353" s="19"/>
      <c r="B1353" s="16"/>
      <c r="C1353" s="16"/>
      <c r="D1353" s="17"/>
    </row>
    <row r="1354" spans="1:4" s="4" customFormat="1">
      <c r="A1354" s="19"/>
      <c r="B1354" s="16"/>
      <c r="C1354" s="16"/>
      <c r="D1354" s="17"/>
    </row>
    <row r="1355" spans="1:4" s="4" customFormat="1">
      <c r="A1355" s="19"/>
      <c r="B1355" s="16"/>
      <c r="C1355" s="16"/>
      <c r="D1355" s="17"/>
    </row>
    <row r="1356" spans="1:4" s="4" customFormat="1">
      <c r="A1356" s="19"/>
      <c r="B1356" s="16"/>
      <c r="C1356" s="16"/>
      <c r="D1356" s="17"/>
    </row>
    <row r="1357" spans="1:4" s="4" customFormat="1">
      <c r="A1357" s="19"/>
      <c r="B1357" s="16"/>
      <c r="C1357" s="16"/>
      <c r="D1357" s="17"/>
    </row>
    <row r="1358" spans="1:4" s="4" customFormat="1">
      <c r="A1358" s="19"/>
      <c r="B1358" s="16"/>
      <c r="C1358" s="16"/>
      <c r="D1358" s="17"/>
    </row>
    <row r="1359" spans="1:4" s="4" customFormat="1">
      <c r="A1359" s="19"/>
      <c r="B1359" s="16"/>
      <c r="C1359" s="16"/>
      <c r="D1359" s="17"/>
    </row>
    <row r="1360" spans="1:4" s="4" customFormat="1">
      <c r="A1360" s="19"/>
      <c r="B1360" s="16"/>
      <c r="C1360" s="16"/>
      <c r="D1360" s="17"/>
    </row>
    <row r="1361" spans="1:4" s="4" customFormat="1">
      <c r="A1361" s="19"/>
      <c r="B1361" s="16"/>
      <c r="C1361" s="16"/>
      <c r="D1361" s="17"/>
    </row>
    <row r="1362" spans="1:4" s="4" customFormat="1">
      <c r="A1362" s="19"/>
      <c r="B1362" s="16"/>
      <c r="C1362" s="16"/>
      <c r="D1362" s="17"/>
    </row>
    <row r="1363" spans="1:4" s="4" customFormat="1">
      <c r="A1363" s="19"/>
      <c r="B1363" s="16"/>
      <c r="C1363" s="16"/>
      <c r="D1363" s="17"/>
    </row>
    <row r="1364" spans="1:4" s="4" customFormat="1">
      <c r="A1364" s="19"/>
      <c r="B1364" s="16"/>
      <c r="C1364" s="16"/>
      <c r="D1364" s="17"/>
    </row>
    <row r="1365" spans="1:4" s="4" customFormat="1">
      <c r="A1365" s="19"/>
      <c r="B1365" s="16"/>
      <c r="C1365" s="16"/>
      <c r="D1365" s="17"/>
    </row>
    <row r="1366" spans="1:4" s="4" customFormat="1">
      <c r="A1366" s="19"/>
      <c r="B1366" s="16"/>
      <c r="C1366" s="16"/>
      <c r="D1366" s="17"/>
    </row>
    <row r="1367" spans="1:4" s="4" customFormat="1">
      <c r="A1367" s="19"/>
      <c r="B1367" s="16"/>
      <c r="C1367" s="16"/>
      <c r="D1367" s="17"/>
    </row>
    <row r="1368" spans="1:4" s="4" customFormat="1">
      <c r="A1368" s="19"/>
      <c r="B1368" s="16"/>
      <c r="C1368" s="16"/>
      <c r="D1368" s="17"/>
    </row>
    <row r="1369" spans="1:4" s="4" customFormat="1">
      <c r="A1369" s="19"/>
      <c r="B1369" s="16"/>
      <c r="C1369" s="16"/>
      <c r="D1369" s="17"/>
    </row>
    <row r="1370" spans="1:4" s="4" customFormat="1">
      <c r="A1370" s="19"/>
      <c r="B1370" s="16"/>
      <c r="C1370" s="16"/>
      <c r="D1370" s="17"/>
    </row>
  </sheetData>
  <protectedRanges>
    <protectedRange sqref="B1309:C1310" name="区域19"/>
    <protectedRange sqref="B232 B226" name="区域6_1"/>
    <protectedRange sqref="B1270:B1281 B467:B481 B502:B509 B523:B535 B578:B583 B640:B643 B7:B17 B227:B231 B233:B248 B269:B270 B511:B516 B630:B637 B697:B704 B706 B1238:B1248 B1250:B1254 B1256:B1260 B1262:B1268 B1283:B1285 B1287:B1293 B19:B26 B28:B37 B39:B49 B51:B60 B62:B71 B73:B83 B85:B92 B94:B106 B108:B116 B118:B125 B127:B136 B138:B150 B152:B157 B159:B165 B167:B171 B173:B178 B180:B185 B187:B192 B194:B199 B201:B205 B207:B213 B215:B219 B221:B225 B250:B251 B253:B254 B257:B266 B272:B279 B281:B286 B288:B294 B296:B303 B305:B319 B321:B328 B330:B338 B340:B346 B348:B352 B354 B357:B360 B362:B369 B371:B376 B378:B382 B384:B386 B388:B390 B392:B394 B396:B400 B402:B408 B411:B414 B416:B423 B425:B429 B431:B435 B437:B440 B442:B445 B447:B452 B454:B456 B458:B459 B461:B464 B483:B489 B491:B500 B518:B520 B537:B543 B545 B547:B554 B556:B558 B560:B568 B570:B576 B585:B590 B592:B599 B601:B604 B606:B607 B609:B610 B612:B613 B615:B616 B618:B619 B621:B623 B625:B628 B645:B656 B658:B660 B662:B672 B674:B675 B677:B679 B681:B684 B686:B688 B690:B692 B694:B695 B708 B711:B718 B720:B722 B724:B730 B732:B736 B738:B743 B745:B749 B751:B752 B754:B757 B759:B765 B767:B781 B784:B794 B796:B800 B803:B826 B828:B851 B853:B877 B879:B888 B890:B899 B901:B905 B907:B912 B914:B919 B921:B922 B924:B925 B928:B949 B951:B959 B961:B969 B971:B974 B976:B981 B983:B986 B988:B989 B992:B1000 B1002:B1016 B1018:B1021 B1023:B1035 B1037:B1042 B1044:B1049 B1051:B1055 B1058:B1066 B1068:B1072 B1074:B1075 B1078:B1083 B1085:B1090 B1092:B1100 B1103:B1120 B1122:B1139 B1141:B1148 B1150:B1164 B1167:B1174 B1176:B1178 B1180:B1182 B1185:B1198 B1200:B1212 B1214:B1217 B1219:B1223 B1225:B1235 B1296:B1299 B1301 B1303:B1304" name="区域1_1"/>
    <protectedRange sqref="B1236:C1237 B1249:C1249 B1255:C1255 B1261:C1261 B1269:C1269 B1282:C1282 B1286:C1286 B1294:C1295" name="区域19_1"/>
    <protectedRange sqref="B696:C696 B705:C705 B707:C707" name="区域15_1"/>
    <protectedRange sqref="B629:C629" name="区域14_1"/>
    <protectedRange sqref="B510:C510" name="区域13_1"/>
    <protectedRange sqref="B510:C510" name="区域11_1"/>
    <protectedRange sqref="B353:C353" name="区域9_1"/>
    <protectedRange sqref="C226 C232" name="区域6_1_1"/>
    <protectedRange sqref="C7:C11 C13:C17 C19:C26 C28:C37 C39:C49 C51:C60 C62:C71 C73:C83 C85:C92 C94:C106 C108:C116 C118:C125 C127:C136 C138:C150 C152:C157 C159:C165 C167:C171 C173:C178 C180:C185 C187:C192 C194:C199 C201:C205 C207:C213 C215:C219 C221:C225 C227:C231 C233:C248 C250:C251 C253:C254 C257:C266 C269:C270 C272:C279 C281:C286 C288:C294 C296:C303 C305:C319 C321:C328 C330:C338 C340:C346 C348:C352 C354 C357:C360 C362:C369 C371:C376 C378:C382 C384:C386 C388:C390 C392:C394 C396:C400 C402:C408 C411:C414 C416:C423 C425:C429 C431:C435 C437:C440 C442:C445 C447:C452 C454:C456 C458:C459 C461:C464 C467:C481 C483:C489 C491:C500 C502:C509 C511:C516 C518:C520 C523:C535 C537:C543 C545 C547:C554 C556:C558 C560:C568 C570:C576 C578:C583 C585:C590 C592:C599 C601:C604 C606:C607 C609:C610 C612:C613 C615:C616 C618:C619 C621:C623 C625:C628 C630:C637 C640:C643 C645:C656 C658:C660 C662:C672 C674:C675 C677:C679 C681:C684 C686:C688 C690:C692 C694:C695 C697:C704 C706 C708 C711:C718 C720:C722 C724:C730 C732:C736 C738:C743 C745:C749 C751:C752 C754:C757 C759:C765 C767:C781 C784:C794 C796:C800 C803:C826 C828:C851 C853:C877 C879:C888 C890:C899 C901:C905 C907:C912 C914:C919 C921:C922 C924:C925 C928:C949 C951:C959 C961:C969 C971:C974 C976:C981 C983:C986 C988:C989 C992:C1000 C1002:C1016 C1018:C1021 C1023:C1035 C1037:C1042 C1044:C1049 C1051:C1055 C1058:C1066 C1068:C1072 C1074:C1075 C1078:C1083 C1085:C1090 C1092:C1100 C1103:C1120 C1122:C1139 C1141:C1148 C1150:C1164 C1167:C1174 C1176:C1178 C1180:C1182 C1185:C1198 C1200:C1212 C1214:C1217 C1219:C1223 C1225:C1235 C1238:C1248 C1250:C1254 C1256:C1260 C1262:C1268 C1270:C1281 C1283:C1285 C1287:C1293 C1296:C1299 C1301 C1303:C1304" name="区域1_1_1"/>
    <protectedRange sqref="C12" name="区域1_2"/>
  </protectedRanges>
  <mergeCells count="1">
    <mergeCell ref="A2:D2"/>
  </mergeCells>
  <phoneticPr fontId="2" type="noConversion"/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6" tint="-0.249977111117893"/>
  </sheetPr>
  <dimension ref="A1:J105"/>
  <sheetViews>
    <sheetView workbookViewId="0">
      <pane xSplit="3" ySplit="5" topLeftCell="D6" activePane="bottomRight" state="frozen"/>
      <selection pane="topRight" activeCell="D1" sqref="D1"/>
      <selection pane="bottomLeft" activeCell="A5" sqref="A5"/>
      <selection pane="bottomRight" activeCell="C19" sqref="C19"/>
    </sheetView>
  </sheetViews>
  <sheetFormatPr defaultRowHeight="13.5"/>
  <cols>
    <col min="1" max="1" width="7.25" style="165" customWidth="1"/>
    <col min="2" max="2" width="5.875" style="165" customWidth="1"/>
    <col min="3" max="3" width="32.25" customWidth="1"/>
    <col min="4" max="4" width="13.5" customWidth="1"/>
    <col min="5" max="5" width="1.5" customWidth="1"/>
    <col min="6" max="6" width="7.25" style="165" customWidth="1"/>
    <col min="7" max="7" width="5.875" style="165" customWidth="1"/>
    <col min="8" max="8" width="29.625" customWidth="1"/>
    <col min="9" max="9" width="12.875" customWidth="1"/>
    <col min="10" max="10" width="1.25" customWidth="1"/>
  </cols>
  <sheetData>
    <row r="1" spans="1:10" ht="23.25" customHeight="1">
      <c r="A1" s="181" t="s">
        <v>1946</v>
      </c>
      <c r="B1" s="181"/>
      <c r="C1" s="181"/>
      <c r="D1" s="181"/>
      <c r="E1" s="181"/>
      <c r="F1" s="181"/>
      <c r="G1" s="181"/>
      <c r="H1" s="181"/>
      <c r="I1" s="181"/>
    </row>
    <row r="2" spans="1:10" ht="34.5" customHeight="1">
      <c r="A2" s="175" t="s">
        <v>1850</v>
      </c>
      <c r="B2" s="176"/>
      <c r="C2" s="176"/>
      <c r="D2" s="176"/>
      <c r="E2" s="176"/>
      <c r="F2" s="176"/>
      <c r="G2" s="176"/>
      <c r="H2" s="176"/>
      <c r="I2" s="177"/>
      <c r="J2" s="63"/>
    </row>
    <row r="3" spans="1:10" ht="14.25" customHeight="1">
      <c r="A3" s="162"/>
      <c r="B3" s="162"/>
      <c r="C3" s="64"/>
      <c r="D3" s="64"/>
      <c r="E3" s="64"/>
      <c r="F3" s="162"/>
      <c r="G3" s="162"/>
      <c r="H3" s="64"/>
      <c r="I3" s="65" t="s">
        <v>0</v>
      </c>
      <c r="J3" s="63"/>
    </row>
    <row r="4" spans="1:10" ht="26.25" customHeight="1">
      <c r="A4" s="178" t="s">
        <v>1851</v>
      </c>
      <c r="B4" s="179"/>
      <c r="C4" s="180" t="s">
        <v>1328</v>
      </c>
      <c r="D4" s="180" t="s">
        <v>1329</v>
      </c>
      <c r="E4" s="66"/>
      <c r="F4" s="178" t="s">
        <v>1851</v>
      </c>
      <c r="G4" s="179"/>
      <c r="H4" s="180" t="s">
        <v>1328</v>
      </c>
      <c r="I4" s="180" t="s">
        <v>1329</v>
      </c>
      <c r="J4" s="67"/>
    </row>
    <row r="5" spans="1:10" ht="18" customHeight="1">
      <c r="A5" s="161" t="s">
        <v>915</v>
      </c>
      <c r="B5" s="161" t="s">
        <v>916</v>
      </c>
      <c r="C5" s="179"/>
      <c r="D5" s="179"/>
      <c r="E5" s="66"/>
      <c r="F5" s="161" t="s">
        <v>915</v>
      </c>
      <c r="G5" s="161" t="s">
        <v>916</v>
      </c>
      <c r="H5" s="179"/>
      <c r="I5" s="179"/>
      <c r="J5" s="67"/>
    </row>
    <row r="6" spans="1:10" ht="16.5" customHeight="1">
      <c r="A6" s="66"/>
      <c r="B6" s="66"/>
      <c r="C6" s="72" t="s">
        <v>918</v>
      </c>
      <c r="D6" s="83">
        <f>SUM(D7+D12+D23+D31+D38+D42+I7+I11+I15+I21+I24+I29+I32+I37+I40)</f>
        <v>229140.1</v>
      </c>
      <c r="E6" s="71"/>
      <c r="F6" s="71"/>
      <c r="G6" s="71"/>
      <c r="H6" s="73"/>
      <c r="I6" s="84"/>
      <c r="J6" s="67"/>
    </row>
    <row r="7" spans="1:10" ht="16.5" customHeight="1">
      <c r="A7" s="163">
        <v>501</v>
      </c>
      <c r="B7" s="71"/>
      <c r="C7" s="74" t="s">
        <v>1852</v>
      </c>
      <c r="D7" s="83">
        <v>20628.75</v>
      </c>
      <c r="E7" s="73"/>
      <c r="F7" s="163">
        <v>507</v>
      </c>
      <c r="G7" s="71"/>
      <c r="H7" s="74" t="s">
        <v>1407</v>
      </c>
      <c r="I7" s="85">
        <v>2345.5700000000002</v>
      </c>
      <c r="J7" s="67"/>
    </row>
    <row r="8" spans="1:10" ht="17.25" customHeight="1">
      <c r="A8" s="163">
        <v>501</v>
      </c>
      <c r="B8" s="72" t="s">
        <v>922</v>
      </c>
      <c r="C8" s="76" t="s">
        <v>1853</v>
      </c>
      <c r="D8" s="83">
        <v>15470.06</v>
      </c>
      <c r="E8" s="73"/>
      <c r="F8" s="163">
        <v>507</v>
      </c>
      <c r="G8" s="72" t="s">
        <v>922</v>
      </c>
      <c r="H8" s="70" t="s">
        <v>1854</v>
      </c>
      <c r="I8" s="85">
        <v>5</v>
      </c>
      <c r="J8" s="67"/>
    </row>
    <row r="9" spans="1:10" ht="17.25" customHeight="1">
      <c r="A9" s="163">
        <v>501</v>
      </c>
      <c r="B9" s="72" t="s">
        <v>933</v>
      </c>
      <c r="C9" s="76" t="s">
        <v>1855</v>
      </c>
      <c r="D9" s="83">
        <v>2535.1999999999998</v>
      </c>
      <c r="E9" s="73"/>
      <c r="F9" s="163">
        <v>507</v>
      </c>
      <c r="G9" s="72" t="s">
        <v>933</v>
      </c>
      <c r="H9" s="70" t="s">
        <v>1856</v>
      </c>
      <c r="I9" s="85">
        <v>131.4</v>
      </c>
      <c r="J9" s="67"/>
    </row>
    <row r="10" spans="1:10" ht="17.25" customHeight="1">
      <c r="A10" s="163">
        <v>501</v>
      </c>
      <c r="B10" s="72" t="s">
        <v>945</v>
      </c>
      <c r="C10" s="76" t="s">
        <v>1353</v>
      </c>
      <c r="D10" s="83">
        <v>616.63</v>
      </c>
      <c r="E10" s="73"/>
      <c r="F10" s="163">
        <v>507</v>
      </c>
      <c r="G10" s="163">
        <v>99</v>
      </c>
      <c r="H10" s="70" t="s">
        <v>1857</v>
      </c>
      <c r="I10" s="85">
        <v>2209.17</v>
      </c>
      <c r="J10" s="67"/>
    </row>
    <row r="11" spans="1:10" ht="17.25" customHeight="1">
      <c r="A11" s="163">
        <v>501</v>
      </c>
      <c r="B11" s="163">
        <v>99</v>
      </c>
      <c r="C11" s="76" t="s">
        <v>1357</v>
      </c>
      <c r="D11" s="83">
        <v>2006.86</v>
      </c>
      <c r="E11" s="73"/>
      <c r="F11" s="163">
        <v>508</v>
      </c>
      <c r="G11" s="71"/>
      <c r="H11" s="74" t="s">
        <v>1858</v>
      </c>
      <c r="I11" s="85">
        <v>860.26</v>
      </c>
      <c r="J11" s="67"/>
    </row>
    <row r="12" spans="1:10" ht="17.25" customHeight="1">
      <c r="A12" s="163">
        <v>502</v>
      </c>
      <c r="B12" s="71"/>
      <c r="C12" s="74" t="s">
        <v>1859</v>
      </c>
      <c r="D12" s="83">
        <v>15846.93</v>
      </c>
      <c r="E12" s="73"/>
      <c r="F12" s="163">
        <v>508</v>
      </c>
      <c r="G12" s="72" t="s">
        <v>922</v>
      </c>
      <c r="H12" s="70" t="s">
        <v>1854</v>
      </c>
      <c r="I12" s="85"/>
      <c r="J12" s="67"/>
    </row>
    <row r="13" spans="1:10" ht="17.25" customHeight="1">
      <c r="A13" s="163">
        <v>502</v>
      </c>
      <c r="B13" s="72" t="s">
        <v>922</v>
      </c>
      <c r="C13" s="76" t="s">
        <v>1860</v>
      </c>
      <c r="D13" s="83">
        <v>8546.17</v>
      </c>
      <c r="E13" s="73"/>
      <c r="F13" s="163">
        <v>508</v>
      </c>
      <c r="G13" s="72" t="s">
        <v>933</v>
      </c>
      <c r="H13" s="70" t="s">
        <v>1856</v>
      </c>
      <c r="I13" s="85">
        <v>860.26</v>
      </c>
      <c r="J13" s="67"/>
    </row>
    <row r="14" spans="1:10" ht="17.25" customHeight="1">
      <c r="A14" s="163">
        <v>502</v>
      </c>
      <c r="B14" s="72" t="s">
        <v>933</v>
      </c>
      <c r="C14" s="76" t="s">
        <v>1386</v>
      </c>
      <c r="D14" s="83">
        <v>145.6</v>
      </c>
      <c r="E14" s="73"/>
      <c r="F14" s="163">
        <v>508</v>
      </c>
      <c r="G14" s="163">
        <v>99</v>
      </c>
      <c r="H14" s="70" t="s">
        <v>1857</v>
      </c>
      <c r="I14" s="85"/>
      <c r="J14" s="67"/>
    </row>
    <row r="15" spans="1:10" ht="17.25" customHeight="1">
      <c r="A15" s="163">
        <v>502</v>
      </c>
      <c r="B15" s="72" t="s">
        <v>945</v>
      </c>
      <c r="C15" s="76" t="s">
        <v>1388</v>
      </c>
      <c r="D15" s="83">
        <v>240.7</v>
      </c>
      <c r="E15" s="73"/>
      <c r="F15" s="163">
        <v>509</v>
      </c>
      <c r="G15" s="71"/>
      <c r="H15" s="74" t="s">
        <v>1861</v>
      </c>
      <c r="I15" s="85">
        <v>41297.919999999998</v>
      </c>
      <c r="J15" s="67"/>
    </row>
    <row r="16" spans="1:10" ht="17.25" customHeight="1">
      <c r="A16" s="163">
        <v>502</v>
      </c>
      <c r="B16" s="72" t="s">
        <v>926</v>
      </c>
      <c r="C16" s="76" t="s">
        <v>1392</v>
      </c>
      <c r="D16" s="83">
        <v>335.71</v>
      </c>
      <c r="E16" s="73"/>
      <c r="F16" s="163">
        <v>509</v>
      </c>
      <c r="G16" s="72" t="s">
        <v>922</v>
      </c>
      <c r="H16" s="70" t="s">
        <v>1862</v>
      </c>
      <c r="I16" s="85">
        <v>21048.75</v>
      </c>
      <c r="J16" s="67"/>
    </row>
    <row r="17" spans="1:10" ht="16.5" customHeight="1">
      <c r="A17" s="163">
        <v>502</v>
      </c>
      <c r="B17" s="72" t="s">
        <v>937</v>
      </c>
      <c r="C17" s="76" t="s">
        <v>1400</v>
      </c>
      <c r="D17" s="83">
        <v>4754.3</v>
      </c>
      <c r="E17" s="73"/>
      <c r="F17" s="163">
        <v>509</v>
      </c>
      <c r="G17" s="72" t="s">
        <v>933</v>
      </c>
      <c r="H17" s="70" t="s">
        <v>1863</v>
      </c>
      <c r="I17" s="85">
        <v>711.15</v>
      </c>
      <c r="J17" s="67"/>
    </row>
    <row r="18" spans="1:10" ht="14.25" customHeight="1">
      <c r="A18" s="163">
        <v>502</v>
      </c>
      <c r="B18" s="72" t="s">
        <v>939</v>
      </c>
      <c r="C18" s="76" t="s">
        <v>1390</v>
      </c>
      <c r="D18" s="83">
        <v>19.3</v>
      </c>
      <c r="E18" s="73"/>
      <c r="F18" s="163">
        <v>509</v>
      </c>
      <c r="G18" s="72" t="s">
        <v>945</v>
      </c>
      <c r="H18" s="70" t="s">
        <v>1864</v>
      </c>
      <c r="I18" s="85">
        <v>15007.31</v>
      </c>
      <c r="J18" s="67"/>
    </row>
    <row r="19" spans="1:10" ht="14.25" customHeight="1">
      <c r="A19" s="163">
        <v>502</v>
      </c>
      <c r="B19" s="72" t="s">
        <v>928</v>
      </c>
      <c r="C19" s="76" t="s">
        <v>1380</v>
      </c>
      <c r="D19" s="83"/>
      <c r="E19" s="73"/>
      <c r="F19" s="163">
        <v>509</v>
      </c>
      <c r="G19" s="72" t="s">
        <v>937</v>
      </c>
      <c r="H19" s="70" t="s">
        <v>1865</v>
      </c>
      <c r="I19" s="85">
        <v>1965.8</v>
      </c>
      <c r="J19" s="67"/>
    </row>
    <row r="20" spans="1:10" ht="14.25" customHeight="1">
      <c r="A20" s="163">
        <v>502</v>
      </c>
      <c r="B20" s="72" t="s">
        <v>930</v>
      </c>
      <c r="C20" s="76" t="s">
        <v>1406</v>
      </c>
      <c r="D20" s="83">
        <v>486.5</v>
      </c>
      <c r="E20" s="73"/>
      <c r="F20" s="163">
        <v>509</v>
      </c>
      <c r="G20" s="163">
        <v>99</v>
      </c>
      <c r="H20" s="70" t="s">
        <v>1866</v>
      </c>
      <c r="I20" s="85">
        <v>2564.91</v>
      </c>
      <c r="J20" s="67"/>
    </row>
    <row r="21" spans="1:10" ht="14.25" customHeight="1">
      <c r="A21" s="163">
        <v>502</v>
      </c>
      <c r="B21" s="72" t="s">
        <v>964</v>
      </c>
      <c r="C21" s="76" t="s">
        <v>1382</v>
      </c>
      <c r="D21" s="83">
        <v>616.41</v>
      </c>
      <c r="E21" s="73"/>
      <c r="F21" s="163">
        <v>510</v>
      </c>
      <c r="G21" s="163"/>
      <c r="H21" s="74" t="s">
        <v>1418</v>
      </c>
      <c r="I21" s="85">
        <v>26525</v>
      </c>
      <c r="J21" s="67"/>
    </row>
    <row r="22" spans="1:10" ht="14.25" customHeight="1">
      <c r="A22" s="163">
        <v>502</v>
      </c>
      <c r="B22" s="163">
        <v>99</v>
      </c>
      <c r="C22" s="76" t="s">
        <v>1411</v>
      </c>
      <c r="D22" s="83">
        <v>702.24</v>
      </c>
      <c r="E22" s="73"/>
      <c r="F22" s="163">
        <v>510</v>
      </c>
      <c r="G22" s="72" t="s">
        <v>933</v>
      </c>
      <c r="H22" s="70" t="s">
        <v>1867</v>
      </c>
      <c r="I22" s="85">
        <v>26525</v>
      </c>
      <c r="J22" s="67"/>
    </row>
    <row r="23" spans="1:10" ht="14.25" customHeight="1">
      <c r="A23" s="163">
        <v>503</v>
      </c>
      <c r="B23" s="71"/>
      <c r="C23" s="74" t="s">
        <v>1868</v>
      </c>
      <c r="D23" s="83">
        <v>7947.93</v>
      </c>
      <c r="E23" s="73"/>
      <c r="F23" s="163">
        <v>510</v>
      </c>
      <c r="G23" s="72" t="s">
        <v>945</v>
      </c>
      <c r="H23" s="70" t="s">
        <v>1869</v>
      </c>
      <c r="I23" s="85"/>
      <c r="J23" s="67"/>
    </row>
    <row r="24" spans="1:10" ht="14.25" customHeight="1">
      <c r="A24" s="163">
        <v>503</v>
      </c>
      <c r="B24" s="72" t="s">
        <v>922</v>
      </c>
      <c r="C24" s="70" t="s">
        <v>1870</v>
      </c>
      <c r="D24" s="83">
        <v>555.48</v>
      </c>
      <c r="E24" s="73"/>
      <c r="F24" s="163">
        <v>511</v>
      </c>
      <c r="G24" s="71"/>
      <c r="H24" s="74" t="s">
        <v>1332</v>
      </c>
      <c r="I24" s="85">
        <v>1863.41</v>
      </c>
      <c r="J24" s="67"/>
    </row>
    <row r="25" spans="1:10" ht="14.25" customHeight="1">
      <c r="A25" s="163">
        <v>503</v>
      </c>
      <c r="B25" s="72" t="s">
        <v>933</v>
      </c>
      <c r="C25" s="70" t="s">
        <v>1871</v>
      </c>
      <c r="D25" s="83">
        <v>2527</v>
      </c>
      <c r="E25" s="73"/>
      <c r="F25" s="163">
        <v>511</v>
      </c>
      <c r="G25" s="72" t="s">
        <v>922</v>
      </c>
      <c r="H25" s="70" t="s">
        <v>1872</v>
      </c>
      <c r="I25" s="85">
        <v>1863.41</v>
      </c>
      <c r="J25" s="67"/>
    </row>
    <row r="26" spans="1:10" ht="14.25" customHeight="1">
      <c r="A26" s="163">
        <v>503</v>
      </c>
      <c r="B26" s="72" t="s">
        <v>945</v>
      </c>
      <c r="C26" s="70" t="s">
        <v>1873</v>
      </c>
      <c r="D26" s="83">
        <v>160</v>
      </c>
      <c r="E26" s="73"/>
      <c r="F26" s="163">
        <v>511</v>
      </c>
      <c r="G26" s="72" t="s">
        <v>933</v>
      </c>
      <c r="H26" s="70" t="s">
        <v>1874</v>
      </c>
      <c r="I26" s="85"/>
      <c r="J26" s="67"/>
    </row>
    <row r="27" spans="1:10" ht="14.25" customHeight="1">
      <c r="A27" s="163">
        <v>503</v>
      </c>
      <c r="B27" s="72" t="s">
        <v>937</v>
      </c>
      <c r="C27" s="70" t="s">
        <v>1875</v>
      </c>
      <c r="D27" s="83">
        <v>1456.23</v>
      </c>
      <c r="E27" s="73"/>
      <c r="F27" s="163">
        <v>511</v>
      </c>
      <c r="G27" s="72" t="s">
        <v>945</v>
      </c>
      <c r="H27" s="70" t="s">
        <v>1876</v>
      </c>
      <c r="I27" s="85"/>
      <c r="J27" s="67"/>
    </row>
    <row r="28" spans="1:10" ht="14.25" customHeight="1">
      <c r="A28" s="163">
        <v>503</v>
      </c>
      <c r="B28" s="72" t="s">
        <v>939</v>
      </c>
      <c r="C28" s="70" t="s">
        <v>1877</v>
      </c>
      <c r="D28" s="83">
        <v>1074.53</v>
      </c>
      <c r="E28" s="73"/>
      <c r="F28" s="163">
        <v>511</v>
      </c>
      <c r="G28" s="72" t="s">
        <v>926</v>
      </c>
      <c r="H28" s="70" t="s">
        <v>1878</v>
      </c>
      <c r="I28" s="85"/>
      <c r="J28" s="67"/>
    </row>
    <row r="29" spans="1:10" ht="14.25" customHeight="1">
      <c r="A29" s="163">
        <v>503</v>
      </c>
      <c r="B29" s="72" t="s">
        <v>928</v>
      </c>
      <c r="C29" s="70" t="s">
        <v>1879</v>
      </c>
      <c r="D29" s="83">
        <v>1040</v>
      </c>
      <c r="E29" s="73"/>
      <c r="F29" s="163">
        <v>512</v>
      </c>
      <c r="G29" s="71"/>
      <c r="H29" s="74" t="s">
        <v>1880</v>
      </c>
      <c r="I29" s="85"/>
      <c r="J29" s="67"/>
    </row>
    <row r="30" spans="1:10" ht="14.25" customHeight="1">
      <c r="A30" s="163">
        <v>503</v>
      </c>
      <c r="B30" s="163">
        <v>99</v>
      </c>
      <c r="C30" s="70" t="s">
        <v>1881</v>
      </c>
      <c r="D30" s="83">
        <v>1134.69</v>
      </c>
      <c r="E30" s="73"/>
      <c r="F30" s="163">
        <v>512</v>
      </c>
      <c r="G30" s="72" t="s">
        <v>922</v>
      </c>
      <c r="H30" s="70" t="s">
        <v>1882</v>
      </c>
      <c r="I30" s="85"/>
      <c r="J30" s="67"/>
    </row>
    <row r="31" spans="1:10" ht="14.25" customHeight="1">
      <c r="A31" s="163">
        <v>504</v>
      </c>
      <c r="B31" s="71"/>
      <c r="C31" s="74" t="s">
        <v>1883</v>
      </c>
      <c r="D31" s="83">
        <v>8039.64</v>
      </c>
      <c r="E31" s="73"/>
      <c r="F31" s="163">
        <v>512</v>
      </c>
      <c r="G31" s="72" t="s">
        <v>933</v>
      </c>
      <c r="H31" s="70" t="s">
        <v>1884</v>
      </c>
      <c r="I31" s="85"/>
      <c r="J31" s="67"/>
    </row>
    <row r="32" spans="1:10" ht="14.25" customHeight="1">
      <c r="A32" s="163">
        <v>504</v>
      </c>
      <c r="B32" s="72" t="s">
        <v>922</v>
      </c>
      <c r="C32" s="70" t="s">
        <v>1870</v>
      </c>
      <c r="D32" s="83">
        <v>273</v>
      </c>
      <c r="E32" s="73"/>
      <c r="F32" s="163">
        <v>513</v>
      </c>
      <c r="G32" s="71"/>
      <c r="H32" s="74" t="s">
        <v>1695</v>
      </c>
      <c r="I32" s="85"/>
      <c r="J32" s="67"/>
    </row>
    <row r="33" spans="1:10" ht="14.25" customHeight="1">
      <c r="A33" s="163">
        <v>504</v>
      </c>
      <c r="B33" s="72" t="s">
        <v>933</v>
      </c>
      <c r="C33" s="70" t="s">
        <v>1871</v>
      </c>
      <c r="D33" s="83">
        <v>6401.5</v>
      </c>
      <c r="E33" s="73"/>
      <c r="F33" s="163">
        <v>513</v>
      </c>
      <c r="G33" s="72" t="s">
        <v>922</v>
      </c>
      <c r="H33" s="70" t="s">
        <v>1885</v>
      </c>
      <c r="I33" s="85"/>
      <c r="J33" s="67"/>
    </row>
    <row r="34" spans="1:10" ht="14.25" customHeight="1">
      <c r="A34" s="163">
        <v>504</v>
      </c>
      <c r="B34" s="72" t="s">
        <v>945</v>
      </c>
      <c r="C34" s="70" t="s">
        <v>1873</v>
      </c>
      <c r="D34" s="83"/>
      <c r="E34" s="73"/>
      <c r="F34" s="163">
        <v>513</v>
      </c>
      <c r="G34" s="72" t="s">
        <v>933</v>
      </c>
      <c r="H34" s="70" t="s">
        <v>1886</v>
      </c>
      <c r="I34" s="85"/>
      <c r="J34" s="67"/>
    </row>
    <row r="35" spans="1:10" ht="14.25" customHeight="1">
      <c r="A35" s="163">
        <v>504</v>
      </c>
      <c r="B35" s="72" t="s">
        <v>926</v>
      </c>
      <c r="C35" s="70" t="s">
        <v>1877</v>
      </c>
      <c r="D35" s="83">
        <v>1330.34</v>
      </c>
      <c r="E35" s="73"/>
      <c r="F35" s="163">
        <v>513</v>
      </c>
      <c r="G35" s="72" t="s">
        <v>945</v>
      </c>
      <c r="H35" s="70" t="s">
        <v>1887</v>
      </c>
      <c r="I35" s="85"/>
      <c r="J35" s="67"/>
    </row>
    <row r="36" spans="1:10" ht="14.25" customHeight="1">
      <c r="A36" s="163">
        <v>504</v>
      </c>
      <c r="B36" s="72" t="s">
        <v>937</v>
      </c>
      <c r="C36" s="70" t="s">
        <v>1879</v>
      </c>
      <c r="D36" s="83">
        <v>10</v>
      </c>
      <c r="E36" s="73"/>
      <c r="F36" s="163">
        <v>513</v>
      </c>
      <c r="G36" s="72" t="s">
        <v>926</v>
      </c>
      <c r="H36" s="70" t="s">
        <v>1888</v>
      </c>
      <c r="I36" s="85"/>
      <c r="J36" s="67"/>
    </row>
    <row r="37" spans="1:10" ht="14.25" customHeight="1">
      <c r="A37" s="163">
        <v>504</v>
      </c>
      <c r="B37" s="163">
        <v>99</v>
      </c>
      <c r="C37" s="70" t="s">
        <v>1881</v>
      </c>
      <c r="D37" s="83">
        <v>24.8</v>
      </c>
      <c r="E37" s="73"/>
      <c r="F37" s="163">
        <v>514</v>
      </c>
      <c r="G37" s="163"/>
      <c r="H37" s="74" t="s">
        <v>1889</v>
      </c>
      <c r="I37" s="85">
        <v>1500</v>
      </c>
      <c r="J37" s="67"/>
    </row>
    <row r="38" spans="1:10" ht="14.25" customHeight="1">
      <c r="A38" s="163">
        <v>505</v>
      </c>
      <c r="B38" s="163"/>
      <c r="C38" s="74" t="s">
        <v>1890</v>
      </c>
      <c r="D38" s="83">
        <v>80943.06</v>
      </c>
      <c r="E38" s="73"/>
      <c r="F38" s="163">
        <v>514</v>
      </c>
      <c r="G38" s="72" t="s">
        <v>922</v>
      </c>
      <c r="H38" s="70" t="s">
        <v>1891</v>
      </c>
      <c r="I38" s="85">
        <v>1500</v>
      </c>
      <c r="J38" s="67"/>
    </row>
    <row r="39" spans="1:10" ht="14.25" customHeight="1">
      <c r="A39" s="163">
        <v>505</v>
      </c>
      <c r="B39" s="72" t="s">
        <v>922</v>
      </c>
      <c r="C39" s="70" t="s">
        <v>1892</v>
      </c>
      <c r="D39" s="83">
        <v>65710.649999999994</v>
      </c>
      <c r="E39" s="73"/>
      <c r="F39" s="163">
        <v>514</v>
      </c>
      <c r="G39" s="72" t="s">
        <v>933</v>
      </c>
      <c r="H39" s="70" t="s">
        <v>1893</v>
      </c>
      <c r="I39" s="85"/>
      <c r="J39" s="67"/>
    </row>
    <row r="40" spans="1:10" ht="14.25" customHeight="1">
      <c r="A40" s="163">
        <v>505</v>
      </c>
      <c r="B40" s="72" t="s">
        <v>933</v>
      </c>
      <c r="C40" s="70" t="s">
        <v>1894</v>
      </c>
      <c r="D40" s="83">
        <v>15232.41</v>
      </c>
      <c r="E40" s="73"/>
      <c r="F40" s="163">
        <v>599</v>
      </c>
      <c r="G40" s="71"/>
      <c r="H40" s="74" t="s">
        <v>1283</v>
      </c>
      <c r="I40" s="85">
        <v>11681.43</v>
      </c>
      <c r="J40" s="67"/>
    </row>
    <row r="41" spans="1:10" ht="14.25" customHeight="1">
      <c r="A41" s="163">
        <v>505</v>
      </c>
      <c r="B41" s="163">
        <v>99</v>
      </c>
      <c r="C41" s="70" t="s">
        <v>1895</v>
      </c>
      <c r="D41" s="83"/>
      <c r="E41" s="73"/>
      <c r="F41" s="163">
        <v>599</v>
      </c>
      <c r="G41" s="72" t="s">
        <v>939</v>
      </c>
      <c r="H41" s="70" t="s">
        <v>1896</v>
      </c>
      <c r="I41" s="85"/>
      <c r="J41" s="67"/>
    </row>
    <row r="42" spans="1:10" ht="14.25" customHeight="1">
      <c r="A42" s="163">
        <v>506</v>
      </c>
      <c r="B42" s="163"/>
      <c r="C42" s="74" t="s">
        <v>1897</v>
      </c>
      <c r="D42" s="83">
        <v>9660.2000000000007</v>
      </c>
      <c r="E42" s="73"/>
      <c r="F42" s="163">
        <v>599</v>
      </c>
      <c r="G42" s="72" t="s">
        <v>928</v>
      </c>
      <c r="H42" s="70" t="s">
        <v>1898</v>
      </c>
      <c r="I42" s="85"/>
      <c r="J42" s="67"/>
    </row>
    <row r="43" spans="1:10" ht="20.25" customHeight="1">
      <c r="A43" s="163">
        <v>506</v>
      </c>
      <c r="B43" s="72" t="s">
        <v>922</v>
      </c>
      <c r="C43" s="70" t="s">
        <v>1899</v>
      </c>
      <c r="D43" s="83">
        <v>8180.39</v>
      </c>
      <c r="E43" s="73"/>
      <c r="F43" s="163">
        <v>599</v>
      </c>
      <c r="G43" s="72" t="s">
        <v>930</v>
      </c>
      <c r="H43" s="70" t="s">
        <v>1429</v>
      </c>
      <c r="I43" s="85"/>
      <c r="J43" s="67"/>
    </row>
    <row r="44" spans="1:10" ht="14.25" customHeight="1">
      <c r="A44" s="163">
        <v>506</v>
      </c>
      <c r="B44" s="72" t="s">
        <v>933</v>
      </c>
      <c r="C44" s="70" t="s">
        <v>1900</v>
      </c>
      <c r="D44" s="83">
        <v>1479.81</v>
      </c>
      <c r="E44" s="73"/>
      <c r="F44" s="163">
        <v>599</v>
      </c>
      <c r="G44" s="163">
        <v>99</v>
      </c>
      <c r="H44" s="70" t="s">
        <v>887</v>
      </c>
      <c r="I44" s="85">
        <v>11681.43</v>
      </c>
      <c r="J44" s="67"/>
    </row>
    <row r="45" spans="1:10" ht="14.25" customHeight="1">
      <c r="A45" s="164"/>
      <c r="B45" s="164"/>
      <c r="C45" s="82"/>
      <c r="D45" s="82"/>
      <c r="E45" s="82"/>
      <c r="F45" s="164"/>
      <c r="G45" s="164"/>
      <c r="H45" s="82"/>
      <c r="I45" s="82"/>
      <c r="J45" s="63"/>
    </row>
    <row r="47" spans="1:10" ht="36.75" customHeight="1">
      <c r="A47" s="175" t="s">
        <v>1901</v>
      </c>
      <c r="B47" s="176"/>
      <c r="C47" s="176"/>
      <c r="D47" s="176"/>
      <c r="E47" s="176"/>
      <c r="F47" s="176"/>
      <c r="G47" s="176"/>
      <c r="H47" s="176"/>
      <c r="I47" s="177"/>
    </row>
    <row r="48" spans="1:10" ht="14.25">
      <c r="A48" s="162"/>
      <c r="B48" s="162"/>
      <c r="C48" s="64"/>
      <c r="D48" s="64"/>
      <c r="E48" s="64"/>
      <c r="F48" s="162"/>
      <c r="G48" s="166"/>
      <c r="H48" s="64"/>
      <c r="I48" s="65" t="s">
        <v>0</v>
      </c>
    </row>
    <row r="49" spans="1:9" ht="14.25">
      <c r="A49" s="178" t="s">
        <v>1327</v>
      </c>
      <c r="B49" s="179"/>
      <c r="C49" s="180" t="s">
        <v>1328</v>
      </c>
      <c r="D49" s="180" t="s">
        <v>1329</v>
      </c>
      <c r="E49" s="66"/>
      <c r="F49" s="178" t="s">
        <v>1327</v>
      </c>
      <c r="G49" s="179"/>
      <c r="H49" s="180" t="s">
        <v>1328</v>
      </c>
      <c r="I49" s="180" t="s">
        <v>1329</v>
      </c>
    </row>
    <row r="50" spans="1:9" ht="14.25">
      <c r="A50" s="161" t="s">
        <v>915</v>
      </c>
      <c r="B50" s="161" t="s">
        <v>916</v>
      </c>
      <c r="C50" s="179"/>
      <c r="D50" s="179"/>
      <c r="E50" s="66"/>
      <c r="F50" s="161" t="s">
        <v>915</v>
      </c>
      <c r="G50" s="161" t="s">
        <v>916</v>
      </c>
      <c r="H50" s="179"/>
      <c r="I50" s="179"/>
    </row>
    <row r="51" spans="1:9" ht="14.25">
      <c r="A51" s="66"/>
      <c r="B51" s="66"/>
      <c r="C51" s="70" t="s">
        <v>1902</v>
      </c>
      <c r="D51" s="83">
        <f>SUM(D52+D66+D94+I52+I57+I70+I87+I90+I96+I99+I101)</f>
        <v>229140.1</v>
      </c>
      <c r="E51" s="71"/>
      <c r="F51" s="71"/>
      <c r="G51" s="72"/>
      <c r="H51" s="73"/>
      <c r="I51" s="71"/>
    </row>
    <row r="52" spans="1:9" ht="14.25">
      <c r="A52" s="163">
        <v>301</v>
      </c>
      <c r="B52" s="71"/>
      <c r="C52" s="74" t="s">
        <v>1331</v>
      </c>
      <c r="D52" s="83">
        <v>86339.4</v>
      </c>
      <c r="E52" s="73"/>
      <c r="F52" s="163">
        <v>307</v>
      </c>
      <c r="G52" s="72"/>
      <c r="H52" s="74" t="s">
        <v>1332</v>
      </c>
      <c r="I52" s="85">
        <v>1863.41</v>
      </c>
    </row>
    <row r="53" spans="1:9" ht="14.25">
      <c r="A53" s="163">
        <v>301</v>
      </c>
      <c r="B53" s="72" t="s">
        <v>922</v>
      </c>
      <c r="C53" s="76" t="s">
        <v>1333</v>
      </c>
      <c r="D53" s="83">
        <v>41747.410000000003</v>
      </c>
      <c r="E53" s="73"/>
      <c r="F53" s="163">
        <v>307</v>
      </c>
      <c r="G53" s="72" t="s">
        <v>922</v>
      </c>
      <c r="H53" s="70" t="s">
        <v>1903</v>
      </c>
      <c r="I53" s="85">
        <v>1863.41</v>
      </c>
    </row>
    <row r="54" spans="1:9" ht="14.25">
      <c r="A54" s="163">
        <v>301</v>
      </c>
      <c r="B54" s="72" t="s">
        <v>933</v>
      </c>
      <c r="C54" s="76" t="s">
        <v>1335</v>
      </c>
      <c r="D54" s="83">
        <v>13673.79</v>
      </c>
      <c r="E54" s="73"/>
      <c r="F54" s="163">
        <v>307</v>
      </c>
      <c r="G54" s="72" t="s">
        <v>933</v>
      </c>
      <c r="H54" s="70" t="s">
        <v>1904</v>
      </c>
      <c r="I54" s="85"/>
    </row>
    <row r="55" spans="1:9" ht="14.25">
      <c r="A55" s="163">
        <v>301</v>
      </c>
      <c r="B55" s="72" t="s">
        <v>945</v>
      </c>
      <c r="C55" s="76" t="s">
        <v>1337</v>
      </c>
      <c r="D55" s="83">
        <v>1988.51</v>
      </c>
      <c r="E55" s="73"/>
      <c r="F55" s="163">
        <v>307</v>
      </c>
      <c r="G55" s="72" t="s">
        <v>945</v>
      </c>
      <c r="H55" s="70" t="s">
        <v>1905</v>
      </c>
      <c r="I55" s="85"/>
    </row>
    <row r="56" spans="1:9" ht="14.25">
      <c r="A56" s="163">
        <v>301</v>
      </c>
      <c r="B56" s="72" t="s">
        <v>939</v>
      </c>
      <c r="C56" s="76" t="s">
        <v>1339</v>
      </c>
      <c r="D56" s="83">
        <v>432.08</v>
      </c>
      <c r="E56" s="73"/>
      <c r="F56" s="163">
        <v>307</v>
      </c>
      <c r="G56" s="72" t="s">
        <v>926</v>
      </c>
      <c r="H56" s="70" t="s">
        <v>1906</v>
      </c>
      <c r="I56" s="85"/>
    </row>
    <row r="57" spans="1:9" ht="14.25">
      <c r="A57" s="163">
        <v>301</v>
      </c>
      <c r="B57" s="72" t="s">
        <v>928</v>
      </c>
      <c r="C57" s="76" t="s">
        <v>1341</v>
      </c>
      <c r="D57" s="83">
        <v>5692.39</v>
      </c>
      <c r="E57" s="73"/>
      <c r="F57" s="163">
        <v>309</v>
      </c>
      <c r="G57" s="72"/>
      <c r="H57" s="74" t="s">
        <v>1342</v>
      </c>
      <c r="I57" s="85">
        <v>9519.4500000000007</v>
      </c>
    </row>
    <row r="58" spans="1:9" ht="14.25">
      <c r="A58" s="163">
        <v>301</v>
      </c>
      <c r="B58" s="72" t="s">
        <v>930</v>
      </c>
      <c r="C58" s="76" t="s">
        <v>1343</v>
      </c>
      <c r="D58" s="83">
        <v>12408.23</v>
      </c>
      <c r="E58" s="73"/>
      <c r="F58" s="163">
        <v>309</v>
      </c>
      <c r="G58" s="72" t="s">
        <v>922</v>
      </c>
      <c r="H58" s="70" t="s">
        <v>1907</v>
      </c>
      <c r="I58" s="85">
        <v>1311.01</v>
      </c>
    </row>
    <row r="59" spans="1:9" ht="14.25">
      <c r="A59" s="163">
        <v>301</v>
      </c>
      <c r="B59" s="72" t="s">
        <v>964</v>
      </c>
      <c r="C59" s="76" t="s">
        <v>1345</v>
      </c>
      <c r="D59" s="83">
        <v>2511.0300000000002</v>
      </c>
      <c r="E59" s="73"/>
      <c r="F59" s="163">
        <v>309</v>
      </c>
      <c r="G59" s="72" t="s">
        <v>933</v>
      </c>
      <c r="H59" s="70" t="s">
        <v>1908</v>
      </c>
      <c r="I59" s="85">
        <v>909.8</v>
      </c>
    </row>
    <row r="60" spans="1:9" ht="14.25">
      <c r="A60" s="163">
        <v>301</v>
      </c>
      <c r="B60" s="163">
        <v>10</v>
      </c>
      <c r="C60" s="76" t="s">
        <v>1347</v>
      </c>
      <c r="D60" s="83">
        <v>2452.1799999999998</v>
      </c>
      <c r="E60" s="73"/>
      <c r="F60" s="163">
        <v>309</v>
      </c>
      <c r="G60" s="72" t="s">
        <v>945</v>
      </c>
      <c r="H60" s="70" t="s">
        <v>1909</v>
      </c>
      <c r="I60" s="85">
        <v>505.84</v>
      </c>
    </row>
    <row r="61" spans="1:9" ht="14.25">
      <c r="A61" s="163">
        <v>301</v>
      </c>
      <c r="B61" s="163">
        <v>11</v>
      </c>
      <c r="C61" s="76" t="s">
        <v>1349</v>
      </c>
      <c r="D61" s="83"/>
      <c r="E61" s="73"/>
      <c r="F61" s="163">
        <v>309</v>
      </c>
      <c r="G61" s="72" t="s">
        <v>937</v>
      </c>
      <c r="H61" s="70" t="s">
        <v>1910</v>
      </c>
      <c r="I61" s="85">
        <v>6403</v>
      </c>
    </row>
    <row r="62" spans="1:9" ht="14.25">
      <c r="A62" s="163">
        <v>301</v>
      </c>
      <c r="B62" s="163">
        <v>12</v>
      </c>
      <c r="C62" s="76" t="s">
        <v>1351</v>
      </c>
      <c r="D62" s="83">
        <v>649.48</v>
      </c>
      <c r="E62" s="73"/>
      <c r="F62" s="163">
        <v>309</v>
      </c>
      <c r="G62" s="72" t="s">
        <v>939</v>
      </c>
      <c r="H62" s="70" t="s">
        <v>1911</v>
      </c>
      <c r="I62" s="85">
        <v>110</v>
      </c>
    </row>
    <row r="63" spans="1:9" ht="14.25">
      <c r="A63" s="163">
        <v>301</v>
      </c>
      <c r="B63" s="163">
        <v>13</v>
      </c>
      <c r="C63" s="76" t="s">
        <v>1353</v>
      </c>
      <c r="D63" s="83">
        <v>2813.88</v>
      </c>
      <c r="E63" s="73"/>
      <c r="F63" s="163">
        <v>309</v>
      </c>
      <c r="G63" s="72" t="s">
        <v>928</v>
      </c>
      <c r="H63" s="70" t="s">
        <v>1912</v>
      </c>
      <c r="I63" s="85">
        <v>55</v>
      </c>
    </row>
    <row r="64" spans="1:9" ht="14.25">
      <c r="A64" s="163">
        <v>301</v>
      </c>
      <c r="B64" s="163">
        <v>14</v>
      </c>
      <c r="C64" s="76" t="s">
        <v>1355</v>
      </c>
      <c r="D64" s="83">
        <v>10</v>
      </c>
      <c r="E64" s="73"/>
      <c r="F64" s="163">
        <v>309</v>
      </c>
      <c r="G64" s="72" t="s">
        <v>930</v>
      </c>
      <c r="H64" s="70" t="s">
        <v>1913</v>
      </c>
      <c r="I64" s="85"/>
    </row>
    <row r="65" spans="1:9" ht="14.25">
      <c r="A65" s="163">
        <v>301</v>
      </c>
      <c r="B65" s="163">
        <v>99</v>
      </c>
      <c r="C65" s="76" t="s">
        <v>1357</v>
      </c>
      <c r="D65" s="83">
        <v>1960.42</v>
      </c>
      <c r="E65" s="73"/>
      <c r="F65" s="163">
        <v>309</v>
      </c>
      <c r="G65" s="72" t="s">
        <v>982</v>
      </c>
      <c r="H65" s="70" t="s">
        <v>1914</v>
      </c>
      <c r="I65" s="85"/>
    </row>
    <row r="66" spans="1:9" ht="14.25">
      <c r="A66" s="163">
        <v>302</v>
      </c>
      <c r="B66" s="71"/>
      <c r="C66" s="74" t="s">
        <v>1359</v>
      </c>
      <c r="D66" s="83">
        <v>31079.34</v>
      </c>
      <c r="E66" s="73"/>
      <c r="F66" s="163">
        <v>309</v>
      </c>
      <c r="G66" s="72" t="s">
        <v>1152</v>
      </c>
      <c r="H66" s="70" t="s">
        <v>1915</v>
      </c>
      <c r="I66" s="85"/>
    </row>
    <row r="67" spans="1:9" ht="14.25">
      <c r="A67" s="163">
        <v>302</v>
      </c>
      <c r="B67" s="72" t="s">
        <v>922</v>
      </c>
      <c r="C67" s="76" t="s">
        <v>1361</v>
      </c>
      <c r="D67" s="83">
        <v>13911.01</v>
      </c>
      <c r="E67" s="73"/>
      <c r="F67" s="163">
        <v>309</v>
      </c>
      <c r="G67" s="72" t="s">
        <v>1159</v>
      </c>
      <c r="H67" s="70" t="s">
        <v>1916</v>
      </c>
      <c r="I67" s="85"/>
    </row>
    <row r="68" spans="1:9" ht="14.25">
      <c r="A68" s="163">
        <v>302</v>
      </c>
      <c r="B68" s="72" t="s">
        <v>933</v>
      </c>
      <c r="C68" s="76" t="s">
        <v>1363</v>
      </c>
      <c r="D68" s="83">
        <v>432.95</v>
      </c>
      <c r="E68" s="73"/>
      <c r="F68" s="163">
        <v>309</v>
      </c>
      <c r="G68" s="72" t="s">
        <v>1242</v>
      </c>
      <c r="H68" s="70" t="s">
        <v>1917</v>
      </c>
      <c r="I68" s="85"/>
    </row>
    <row r="69" spans="1:9" ht="14.25">
      <c r="A69" s="163">
        <v>302</v>
      </c>
      <c r="B69" s="72" t="s">
        <v>945</v>
      </c>
      <c r="C69" s="76" t="s">
        <v>1365</v>
      </c>
      <c r="D69" s="83"/>
      <c r="E69" s="73"/>
      <c r="F69" s="163">
        <v>309</v>
      </c>
      <c r="G69" s="72" t="s">
        <v>942</v>
      </c>
      <c r="H69" s="70" t="s">
        <v>1918</v>
      </c>
      <c r="I69" s="85">
        <v>224.8</v>
      </c>
    </row>
    <row r="70" spans="1:9" ht="14.25">
      <c r="A70" s="163">
        <v>302</v>
      </c>
      <c r="B70" s="72" t="s">
        <v>926</v>
      </c>
      <c r="C70" s="76" t="s">
        <v>1367</v>
      </c>
      <c r="D70" s="83">
        <v>7.2</v>
      </c>
      <c r="E70" s="73"/>
      <c r="F70" s="163">
        <v>310</v>
      </c>
      <c r="G70" s="72"/>
      <c r="H70" s="77" t="s">
        <v>1711</v>
      </c>
      <c r="I70" s="85">
        <v>16128.32</v>
      </c>
    </row>
    <row r="71" spans="1:9" ht="14.25">
      <c r="A71" s="163">
        <v>302</v>
      </c>
      <c r="B71" s="72" t="s">
        <v>937</v>
      </c>
      <c r="C71" s="76" t="s">
        <v>1368</v>
      </c>
      <c r="D71" s="83">
        <v>96.11</v>
      </c>
      <c r="E71" s="73"/>
      <c r="F71" s="163">
        <v>310</v>
      </c>
      <c r="G71" s="72" t="s">
        <v>922</v>
      </c>
      <c r="H71" s="75" t="s">
        <v>1919</v>
      </c>
      <c r="I71" s="85">
        <v>1620.28</v>
      </c>
    </row>
    <row r="72" spans="1:9" ht="14.25">
      <c r="A72" s="163">
        <v>302</v>
      </c>
      <c r="B72" s="72" t="s">
        <v>939</v>
      </c>
      <c r="C72" s="76" t="s">
        <v>1370</v>
      </c>
      <c r="D72" s="83">
        <v>458.79</v>
      </c>
      <c r="E72" s="73"/>
      <c r="F72" s="163">
        <v>310</v>
      </c>
      <c r="G72" s="72" t="s">
        <v>933</v>
      </c>
      <c r="H72" s="75" t="s">
        <v>1920</v>
      </c>
      <c r="I72" s="85">
        <v>790.09</v>
      </c>
    </row>
    <row r="73" spans="1:9" ht="14.25">
      <c r="A73" s="163">
        <v>302</v>
      </c>
      <c r="B73" s="72" t="s">
        <v>928</v>
      </c>
      <c r="C73" s="76" t="s">
        <v>1372</v>
      </c>
      <c r="D73" s="83">
        <v>254.93</v>
      </c>
      <c r="E73" s="73"/>
      <c r="F73" s="163">
        <v>310</v>
      </c>
      <c r="G73" s="72" t="s">
        <v>945</v>
      </c>
      <c r="H73" s="75" t="s">
        <v>1921</v>
      </c>
      <c r="I73" s="85">
        <v>638.69000000000005</v>
      </c>
    </row>
    <row r="74" spans="1:9" ht="14.25">
      <c r="A74" s="163">
        <v>302</v>
      </c>
      <c r="B74" s="72" t="s">
        <v>930</v>
      </c>
      <c r="C74" s="76" t="s">
        <v>1374</v>
      </c>
      <c r="D74" s="83">
        <v>183.72</v>
      </c>
      <c r="E74" s="73"/>
      <c r="F74" s="163">
        <v>310</v>
      </c>
      <c r="G74" s="72" t="s">
        <v>937</v>
      </c>
      <c r="H74" s="70" t="s">
        <v>1350</v>
      </c>
      <c r="I74" s="85">
        <v>3528.8</v>
      </c>
    </row>
    <row r="75" spans="1:9" ht="14.25">
      <c r="A75" s="163">
        <v>302</v>
      </c>
      <c r="B75" s="72" t="s">
        <v>964</v>
      </c>
      <c r="C75" s="76" t="s">
        <v>1376</v>
      </c>
      <c r="D75" s="83">
        <v>253.98</v>
      </c>
      <c r="E75" s="73"/>
      <c r="F75" s="163">
        <v>310</v>
      </c>
      <c r="G75" s="72" t="s">
        <v>939</v>
      </c>
      <c r="H75" s="70" t="s">
        <v>1352</v>
      </c>
      <c r="I75" s="85">
        <v>1839.57</v>
      </c>
    </row>
    <row r="76" spans="1:9" ht="14.25">
      <c r="A76" s="163">
        <v>302</v>
      </c>
      <c r="B76" s="163">
        <v>11</v>
      </c>
      <c r="C76" s="76" t="s">
        <v>1378</v>
      </c>
      <c r="D76" s="83">
        <v>326.45999999999998</v>
      </c>
      <c r="E76" s="73"/>
      <c r="F76" s="163">
        <v>310</v>
      </c>
      <c r="G76" s="72" t="s">
        <v>928</v>
      </c>
      <c r="H76" s="70" t="s">
        <v>1354</v>
      </c>
      <c r="I76" s="85">
        <v>196</v>
      </c>
    </row>
    <row r="77" spans="1:9" ht="14.25">
      <c r="A77" s="163">
        <v>302</v>
      </c>
      <c r="B77" s="163">
        <v>12</v>
      </c>
      <c r="C77" s="76" t="s">
        <v>1380</v>
      </c>
      <c r="D77" s="83"/>
      <c r="E77" s="73"/>
      <c r="F77" s="163">
        <v>310</v>
      </c>
      <c r="G77" s="72" t="s">
        <v>930</v>
      </c>
      <c r="H77" s="70" t="s">
        <v>1356</v>
      </c>
      <c r="I77" s="85"/>
    </row>
    <row r="78" spans="1:9" ht="14.25">
      <c r="A78" s="163">
        <v>302</v>
      </c>
      <c r="B78" s="163">
        <v>13</v>
      </c>
      <c r="C78" s="76" t="s">
        <v>1382</v>
      </c>
      <c r="D78" s="83">
        <v>711.94</v>
      </c>
      <c r="E78" s="73"/>
      <c r="F78" s="163">
        <v>310</v>
      </c>
      <c r="G78" s="72" t="s">
        <v>964</v>
      </c>
      <c r="H78" s="70" t="s">
        <v>1922</v>
      </c>
      <c r="I78" s="85">
        <v>1464.34</v>
      </c>
    </row>
    <row r="79" spans="1:9" ht="14.25">
      <c r="A79" s="163">
        <v>302</v>
      </c>
      <c r="B79" s="163">
        <v>14</v>
      </c>
      <c r="C79" s="76" t="s">
        <v>1384</v>
      </c>
      <c r="D79" s="83">
        <v>402.44</v>
      </c>
      <c r="E79" s="73"/>
      <c r="F79" s="163">
        <v>310</v>
      </c>
      <c r="G79" s="72" t="s">
        <v>971</v>
      </c>
      <c r="H79" s="70" t="s">
        <v>1923</v>
      </c>
      <c r="I79" s="85"/>
    </row>
    <row r="80" spans="1:9" ht="14.25">
      <c r="A80" s="163">
        <v>302</v>
      </c>
      <c r="B80" s="163">
        <v>15</v>
      </c>
      <c r="C80" s="76" t="s">
        <v>1386</v>
      </c>
      <c r="D80" s="83">
        <v>211.4</v>
      </c>
      <c r="E80" s="73"/>
      <c r="F80" s="163">
        <v>310</v>
      </c>
      <c r="G80" s="72" t="s">
        <v>976</v>
      </c>
      <c r="H80" s="70" t="s">
        <v>1924</v>
      </c>
      <c r="I80" s="85"/>
    </row>
    <row r="81" spans="1:9" ht="14.25">
      <c r="A81" s="163">
        <v>302</v>
      </c>
      <c r="B81" s="163">
        <v>16</v>
      </c>
      <c r="C81" s="76" t="s">
        <v>1388</v>
      </c>
      <c r="D81" s="83">
        <v>600.91999999999996</v>
      </c>
      <c r="E81" s="73"/>
      <c r="F81" s="163">
        <v>310</v>
      </c>
      <c r="G81" s="72" t="s">
        <v>1045</v>
      </c>
      <c r="H81" s="70" t="s">
        <v>1925</v>
      </c>
      <c r="I81" s="85"/>
    </row>
    <row r="82" spans="1:9" ht="14.25">
      <c r="A82" s="163">
        <v>302</v>
      </c>
      <c r="B82" s="163">
        <v>17</v>
      </c>
      <c r="C82" s="76" t="s">
        <v>1390</v>
      </c>
      <c r="D82" s="83">
        <v>26</v>
      </c>
      <c r="E82" s="73"/>
      <c r="F82" s="163">
        <v>310</v>
      </c>
      <c r="G82" s="72" t="s">
        <v>982</v>
      </c>
      <c r="H82" s="70" t="s">
        <v>1358</v>
      </c>
      <c r="I82" s="85">
        <v>160</v>
      </c>
    </row>
    <row r="83" spans="1:9" ht="14.25">
      <c r="A83" s="163">
        <v>302</v>
      </c>
      <c r="B83" s="163">
        <v>18</v>
      </c>
      <c r="C83" s="76" t="s">
        <v>1392</v>
      </c>
      <c r="D83" s="83">
        <v>997.04</v>
      </c>
      <c r="E83" s="73"/>
      <c r="F83" s="163">
        <v>310</v>
      </c>
      <c r="G83" s="72" t="s">
        <v>1152</v>
      </c>
      <c r="H83" s="70" t="s">
        <v>1360</v>
      </c>
      <c r="I83" s="85"/>
    </row>
    <row r="84" spans="1:9" ht="14.25">
      <c r="A84" s="163">
        <v>302</v>
      </c>
      <c r="B84" s="163">
        <v>24</v>
      </c>
      <c r="C84" s="76" t="s">
        <v>1394</v>
      </c>
      <c r="D84" s="83">
        <v>235.51</v>
      </c>
      <c r="E84" s="73"/>
      <c r="F84" s="163">
        <v>310</v>
      </c>
      <c r="G84" s="72" t="s">
        <v>1159</v>
      </c>
      <c r="H84" s="70" t="s">
        <v>1362</v>
      </c>
      <c r="I84" s="85"/>
    </row>
    <row r="85" spans="1:9" ht="14.25">
      <c r="A85" s="163">
        <v>302</v>
      </c>
      <c r="B85" s="163">
        <v>25</v>
      </c>
      <c r="C85" s="76" t="s">
        <v>1396</v>
      </c>
      <c r="D85" s="83">
        <v>10.8</v>
      </c>
      <c r="E85" s="73"/>
      <c r="F85" s="163">
        <v>310</v>
      </c>
      <c r="G85" s="72" t="s">
        <v>1242</v>
      </c>
      <c r="H85" s="70" t="s">
        <v>1364</v>
      </c>
      <c r="I85" s="85"/>
    </row>
    <row r="86" spans="1:9" ht="14.25">
      <c r="A86" s="163">
        <v>302</v>
      </c>
      <c r="B86" s="163">
        <v>26</v>
      </c>
      <c r="C86" s="76" t="s">
        <v>1398</v>
      </c>
      <c r="D86" s="83">
        <v>5269.87</v>
      </c>
      <c r="E86" s="73"/>
      <c r="F86" s="163">
        <v>310</v>
      </c>
      <c r="G86" s="72" t="s">
        <v>942</v>
      </c>
      <c r="H86" s="70" t="s">
        <v>1926</v>
      </c>
      <c r="I86" s="85">
        <v>5890.55</v>
      </c>
    </row>
    <row r="87" spans="1:9" ht="14.25">
      <c r="A87" s="163">
        <v>302</v>
      </c>
      <c r="B87" s="163">
        <v>27</v>
      </c>
      <c r="C87" s="76" t="s">
        <v>1400</v>
      </c>
      <c r="D87" s="83">
        <v>1803.36</v>
      </c>
      <c r="E87" s="73"/>
      <c r="F87" s="163">
        <v>311</v>
      </c>
      <c r="G87" s="72"/>
      <c r="H87" s="74" t="s">
        <v>1401</v>
      </c>
      <c r="I87" s="85">
        <v>860.26</v>
      </c>
    </row>
    <row r="88" spans="1:9" ht="14.25">
      <c r="A88" s="163">
        <v>302</v>
      </c>
      <c r="B88" s="163">
        <v>28</v>
      </c>
      <c r="C88" s="76" t="s">
        <v>1402</v>
      </c>
      <c r="D88" s="83">
        <v>504.5</v>
      </c>
      <c r="E88" s="73"/>
      <c r="F88" s="163">
        <v>311</v>
      </c>
      <c r="G88" s="72" t="s">
        <v>922</v>
      </c>
      <c r="H88" s="75" t="s">
        <v>1927</v>
      </c>
      <c r="I88" s="85">
        <v>775</v>
      </c>
    </row>
    <row r="89" spans="1:9" ht="14.25">
      <c r="A89" s="163">
        <v>302</v>
      </c>
      <c r="B89" s="163">
        <v>29</v>
      </c>
      <c r="C89" s="76" t="s">
        <v>1404</v>
      </c>
      <c r="D89" s="83">
        <v>754.9</v>
      </c>
      <c r="E89" s="73"/>
      <c r="F89" s="163">
        <v>311</v>
      </c>
      <c r="G89" s="72" t="s">
        <v>942</v>
      </c>
      <c r="H89" s="75" t="s">
        <v>1928</v>
      </c>
      <c r="I89" s="85">
        <v>85.26</v>
      </c>
    </row>
    <row r="90" spans="1:9" ht="14.25">
      <c r="A90" s="163">
        <v>302</v>
      </c>
      <c r="B90" s="163">
        <v>31</v>
      </c>
      <c r="C90" s="76" t="s">
        <v>1406</v>
      </c>
      <c r="D90" s="83">
        <v>529.29999999999995</v>
      </c>
      <c r="E90" s="73"/>
      <c r="F90" s="163">
        <v>312</v>
      </c>
      <c r="G90" s="72"/>
      <c r="H90" s="77" t="s">
        <v>1407</v>
      </c>
      <c r="I90" s="85">
        <v>2345.5700000000002</v>
      </c>
    </row>
    <row r="91" spans="1:9" ht="14.25">
      <c r="A91" s="163">
        <v>302</v>
      </c>
      <c r="B91" s="163">
        <v>39</v>
      </c>
      <c r="C91" s="76" t="s">
        <v>1408</v>
      </c>
      <c r="D91" s="83">
        <v>1307.8599999999999</v>
      </c>
      <c r="E91" s="73"/>
      <c r="F91" s="163">
        <v>312</v>
      </c>
      <c r="G91" s="72" t="s">
        <v>922</v>
      </c>
      <c r="H91" s="75" t="s">
        <v>1927</v>
      </c>
      <c r="I91" s="85"/>
    </row>
    <row r="92" spans="1:9" ht="14.25">
      <c r="A92" s="163">
        <v>302</v>
      </c>
      <c r="B92" s="163">
        <v>40</v>
      </c>
      <c r="C92" s="76" t="s">
        <v>1409</v>
      </c>
      <c r="D92" s="83">
        <v>23</v>
      </c>
      <c r="E92" s="73"/>
      <c r="F92" s="163">
        <v>312</v>
      </c>
      <c r="G92" s="72" t="s">
        <v>945</v>
      </c>
      <c r="H92" s="75" t="s">
        <v>1929</v>
      </c>
      <c r="I92" s="85"/>
    </row>
    <row r="93" spans="1:9" ht="14.25">
      <c r="A93" s="163">
        <v>302</v>
      </c>
      <c r="B93" s="163">
        <v>99</v>
      </c>
      <c r="C93" s="76" t="s">
        <v>1411</v>
      </c>
      <c r="D93" s="83">
        <v>1765.35</v>
      </c>
      <c r="E93" s="73"/>
      <c r="F93" s="163">
        <v>312</v>
      </c>
      <c r="G93" s="72" t="s">
        <v>926</v>
      </c>
      <c r="H93" s="75" t="s">
        <v>1930</v>
      </c>
      <c r="I93" s="85">
        <v>5</v>
      </c>
    </row>
    <row r="94" spans="1:9" ht="14.25">
      <c r="A94" s="163">
        <v>303</v>
      </c>
      <c r="B94" s="71"/>
      <c r="C94" s="74" t="s">
        <v>1413</v>
      </c>
      <c r="D94" s="83">
        <v>41297.919999999998</v>
      </c>
      <c r="E94" s="73"/>
      <c r="F94" s="163">
        <v>312</v>
      </c>
      <c r="G94" s="72" t="s">
        <v>937</v>
      </c>
      <c r="H94" s="75" t="s">
        <v>1931</v>
      </c>
      <c r="I94" s="85">
        <v>131.4</v>
      </c>
    </row>
    <row r="95" spans="1:9" ht="14.25">
      <c r="A95" s="163">
        <v>303</v>
      </c>
      <c r="B95" s="72" t="s">
        <v>922</v>
      </c>
      <c r="C95" s="70" t="s">
        <v>1932</v>
      </c>
      <c r="D95" s="83">
        <v>537.51</v>
      </c>
      <c r="E95" s="73"/>
      <c r="F95" s="163">
        <v>312</v>
      </c>
      <c r="G95" s="72" t="s">
        <v>942</v>
      </c>
      <c r="H95" s="70" t="s">
        <v>1933</v>
      </c>
      <c r="I95" s="85">
        <v>2209.17</v>
      </c>
    </row>
    <row r="96" spans="1:9" ht="14.25">
      <c r="A96" s="163">
        <v>303</v>
      </c>
      <c r="B96" s="72" t="s">
        <v>933</v>
      </c>
      <c r="C96" s="70" t="s">
        <v>1934</v>
      </c>
      <c r="D96" s="83">
        <v>1193.29</v>
      </c>
      <c r="E96" s="73"/>
      <c r="F96" s="163">
        <v>313</v>
      </c>
      <c r="G96" s="72"/>
      <c r="H96" s="74" t="s">
        <v>1418</v>
      </c>
      <c r="I96" s="85">
        <v>26525</v>
      </c>
    </row>
    <row r="97" spans="1:9" ht="14.25">
      <c r="A97" s="163">
        <v>303</v>
      </c>
      <c r="B97" s="72" t="s">
        <v>945</v>
      </c>
      <c r="C97" s="70" t="s">
        <v>1935</v>
      </c>
      <c r="D97" s="83">
        <v>235</v>
      </c>
      <c r="E97" s="73"/>
      <c r="F97" s="163">
        <v>313</v>
      </c>
      <c r="G97" s="72" t="s">
        <v>922</v>
      </c>
      <c r="H97" s="70" t="s">
        <v>1936</v>
      </c>
      <c r="I97" s="85"/>
    </row>
    <row r="98" spans="1:9" ht="14.25">
      <c r="A98" s="163">
        <v>303</v>
      </c>
      <c r="B98" s="72" t="s">
        <v>926</v>
      </c>
      <c r="C98" s="70" t="s">
        <v>1937</v>
      </c>
      <c r="D98" s="83">
        <v>84.23</v>
      </c>
      <c r="E98" s="73"/>
      <c r="F98" s="163">
        <v>313</v>
      </c>
      <c r="G98" s="72" t="s">
        <v>933</v>
      </c>
      <c r="H98" s="70" t="s">
        <v>1938</v>
      </c>
      <c r="I98" s="85">
        <v>26525</v>
      </c>
    </row>
    <row r="99" spans="1:9" ht="14.25">
      <c r="A99" s="163">
        <v>303</v>
      </c>
      <c r="B99" s="72" t="s">
        <v>937</v>
      </c>
      <c r="C99" s="70" t="s">
        <v>1939</v>
      </c>
      <c r="D99" s="83">
        <v>14390.16</v>
      </c>
      <c r="E99" s="73"/>
      <c r="F99" s="163">
        <v>364</v>
      </c>
      <c r="G99" s="72"/>
      <c r="H99" s="74" t="s">
        <v>1889</v>
      </c>
      <c r="I99" s="85">
        <f>I100</f>
        <v>1500</v>
      </c>
    </row>
    <row r="100" spans="1:9" ht="14.25">
      <c r="A100" s="163">
        <v>303</v>
      </c>
      <c r="B100" s="72" t="s">
        <v>939</v>
      </c>
      <c r="C100" s="70" t="s">
        <v>1940</v>
      </c>
      <c r="D100" s="83">
        <v>5357.15</v>
      </c>
      <c r="E100" s="73"/>
      <c r="F100" s="163">
        <v>36401</v>
      </c>
      <c r="G100" s="72"/>
      <c r="H100" s="70" t="s">
        <v>1313</v>
      </c>
      <c r="I100" s="85">
        <v>1500</v>
      </c>
    </row>
    <row r="101" spans="1:9" ht="14.25">
      <c r="A101" s="163">
        <v>303</v>
      </c>
      <c r="B101" s="72" t="s">
        <v>928</v>
      </c>
      <c r="C101" s="70" t="s">
        <v>1941</v>
      </c>
      <c r="D101" s="83">
        <v>420.39</v>
      </c>
      <c r="E101" s="73"/>
      <c r="F101" s="163">
        <v>399</v>
      </c>
      <c r="G101" s="72"/>
      <c r="H101" s="74" t="s">
        <v>1423</v>
      </c>
      <c r="I101" s="85">
        <v>11681.43</v>
      </c>
    </row>
    <row r="102" spans="1:9" ht="14.25">
      <c r="A102" s="163">
        <v>303</v>
      </c>
      <c r="B102" s="72" t="s">
        <v>930</v>
      </c>
      <c r="C102" s="70" t="s">
        <v>1942</v>
      </c>
      <c r="D102" s="83">
        <v>711.15</v>
      </c>
      <c r="E102" s="73"/>
      <c r="F102" s="163">
        <v>399</v>
      </c>
      <c r="G102" s="72" t="s">
        <v>939</v>
      </c>
      <c r="H102" s="70" t="s">
        <v>1425</v>
      </c>
      <c r="I102" s="85"/>
    </row>
    <row r="103" spans="1:9" ht="14.25">
      <c r="A103" s="163">
        <v>303</v>
      </c>
      <c r="B103" s="72" t="s">
        <v>964</v>
      </c>
      <c r="C103" s="70" t="s">
        <v>1943</v>
      </c>
      <c r="D103" s="83">
        <v>796.82</v>
      </c>
      <c r="E103" s="73"/>
      <c r="F103" s="163">
        <v>399</v>
      </c>
      <c r="G103" s="72" t="s">
        <v>928</v>
      </c>
      <c r="H103" s="70" t="s">
        <v>1427</v>
      </c>
      <c r="I103" s="85"/>
    </row>
    <row r="104" spans="1:9" ht="28.5">
      <c r="A104" s="163">
        <v>303</v>
      </c>
      <c r="B104" s="72" t="s">
        <v>971</v>
      </c>
      <c r="C104" s="70" t="s">
        <v>1944</v>
      </c>
      <c r="D104" s="83">
        <v>15007.31</v>
      </c>
      <c r="E104" s="73"/>
      <c r="F104" s="84">
        <v>399</v>
      </c>
      <c r="G104" s="72" t="s">
        <v>930</v>
      </c>
      <c r="H104" s="75" t="s">
        <v>1429</v>
      </c>
      <c r="I104" s="78"/>
    </row>
    <row r="105" spans="1:9" ht="14.25">
      <c r="A105" s="163">
        <v>303</v>
      </c>
      <c r="B105" s="163">
        <v>99</v>
      </c>
      <c r="C105" s="70" t="s">
        <v>1945</v>
      </c>
      <c r="D105" s="83">
        <v>2564.91</v>
      </c>
      <c r="E105" s="73"/>
      <c r="F105" s="84">
        <v>399</v>
      </c>
      <c r="G105" s="72" t="s">
        <v>942</v>
      </c>
      <c r="H105" s="75" t="s">
        <v>1431</v>
      </c>
      <c r="I105" s="85">
        <v>11681.43</v>
      </c>
    </row>
  </sheetData>
  <mergeCells count="15">
    <mergeCell ref="A1:I1"/>
    <mergeCell ref="A2:I2"/>
    <mergeCell ref="A4:B4"/>
    <mergeCell ref="C4:C5"/>
    <mergeCell ref="D4:D5"/>
    <mergeCell ref="F4:G4"/>
    <mergeCell ref="H4:H5"/>
    <mergeCell ref="I4:I5"/>
    <mergeCell ref="A47:I47"/>
    <mergeCell ref="A49:B49"/>
    <mergeCell ref="C49:C50"/>
    <mergeCell ref="D49:D50"/>
    <mergeCell ref="F49:G49"/>
    <mergeCell ref="H49:H50"/>
    <mergeCell ref="I49:I50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6" tint="-0.249977111117893"/>
  </sheetPr>
  <dimension ref="A1:J411"/>
  <sheetViews>
    <sheetView showZeros="0" workbookViewId="0">
      <pane xSplit="6" ySplit="6" topLeftCell="G7" activePane="bottomRight" state="frozen"/>
      <selection activeCell="E1325" sqref="E1325"/>
      <selection pane="topRight" activeCell="E1325" sqref="E1325"/>
      <selection pane="bottomLeft" activeCell="E1325" sqref="E1325"/>
      <selection pane="bottomRight" activeCell="E19" sqref="E19"/>
    </sheetView>
  </sheetViews>
  <sheetFormatPr defaultRowHeight="13.5"/>
  <cols>
    <col min="1" max="1" width="6.625" customWidth="1"/>
    <col min="2" max="2" width="4.875" customWidth="1"/>
    <col min="3" max="3" width="5.5" customWidth="1"/>
    <col min="4" max="4" width="15.625" customWidth="1"/>
    <col min="5" max="5" width="18.125" customWidth="1"/>
    <col min="6" max="6" width="22.875" customWidth="1"/>
    <col min="7" max="10" width="9.125" customWidth="1"/>
  </cols>
  <sheetData>
    <row r="1" spans="1:10" ht="14.25">
      <c r="A1" s="183" t="s">
        <v>1324</v>
      </c>
      <c r="B1" s="183"/>
      <c r="C1" s="183"/>
    </row>
    <row r="2" spans="1:10" ht="29.25" customHeight="1">
      <c r="A2" s="184" t="s">
        <v>1322</v>
      </c>
      <c r="B2" s="185"/>
      <c r="C2" s="185"/>
      <c r="D2" s="185"/>
      <c r="E2" s="185"/>
      <c r="F2" s="185"/>
      <c r="G2" s="185"/>
      <c r="H2" s="185"/>
      <c r="I2" s="185"/>
      <c r="J2" s="185"/>
    </row>
    <row r="3" spans="1:10" ht="15.75" customHeight="1">
      <c r="A3" s="56"/>
      <c r="B3" s="56"/>
      <c r="C3" s="56"/>
      <c r="D3" s="56"/>
      <c r="E3" s="56"/>
      <c r="F3" s="56"/>
      <c r="G3" s="56"/>
      <c r="H3" s="56"/>
      <c r="I3" s="56"/>
      <c r="J3" s="18" t="s">
        <v>0</v>
      </c>
    </row>
    <row r="4" spans="1:10" ht="16.5" customHeight="1">
      <c r="A4" s="182" t="s">
        <v>909</v>
      </c>
      <c r="B4" s="182"/>
      <c r="C4" s="182"/>
      <c r="D4" s="182" t="s">
        <v>910</v>
      </c>
      <c r="E4" s="182" t="s">
        <v>911</v>
      </c>
      <c r="F4" s="182" t="s">
        <v>1323</v>
      </c>
      <c r="G4" s="182" t="s">
        <v>1325</v>
      </c>
      <c r="H4" s="182" t="s">
        <v>912</v>
      </c>
      <c r="I4" s="182" t="s">
        <v>913</v>
      </c>
      <c r="J4" s="182" t="s">
        <v>914</v>
      </c>
    </row>
    <row r="5" spans="1:10" ht="34.5" customHeight="1">
      <c r="A5" s="57" t="s">
        <v>915</v>
      </c>
      <c r="B5" s="57" t="s">
        <v>916</v>
      </c>
      <c r="C5" s="57" t="s">
        <v>917</v>
      </c>
      <c r="D5" s="182"/>
      <c r="E5" s="182"/>
      <c r="F5" s="182"/>
      <c r="G5" s="182"/>
      <c r="H5" s="182"/>
      <c r="I5" s="182"/>
      <c r="J5" s="182"/>
    </row>
    <row r="6" spans="1:10" ht="22.5" customHeight="1">
      <c r="A6" s="182" t="s">
        <v>918</v>
      </c>
      <c r="B6" s="182"/>
      <c r="C6" s="182"/>
      <c r="D6" s="182"/>
      <c r="E6" s="182"/>
      <c r="F6" s="182"/>
      <c r="G6" s="61">
        <f>SUM(H6:J6)</f>
        <v>61082.92</v>
      </c>
      <c r="H6" s="61">
        <v>55338.22</v>
      </c>
      <c r="I6" s="61">
        <v>1958.93</v>
      </c>
      <c r="J6" s="61">
        <v>3785.77</v>
      </c>
    </row>
    <row r="7" spans="1:10" ht="18" customHeight="1">
      <c r="A7" s="148" t="s">
        <v>919</v>
      </c>
      <c r="B7" s="148"/>
      <c r="C7" s="148"/>
      <c r="D7" s="148"/>
      <c r="E7" s="148"/>
      <c r="F7" s="148"/>
      <c r="G7" s="61">
        <f t="shared" ref="G7:G70" si="0">SUM(H7:J7)</f>
        <v>8873.07</v>
      </c>
      <c r="H7" s="149">
        <v>7203.98</v>
      </c>
      <c r="I7" s="149">
        <v>374.3</v>
      </c>
      <c r="J7" s="149">
        <v>1294.79</v>
      </c>
    </row>
    <row r="8" spans="1:10" ht="18" customHeight="1">
      <c r="A8" s="148"/>
      <c r="B8" s="148" t="s">
        <v>920</v>
      </c>
      <c r="C8" s="148"/>
      <c r="D8" s="148"/>
      <c r="E8" s="148"/>
      <c r="F8" s="148"/>
      <c r="G8" s="61">
        <f t="shared" si="0"/>
        <v>167.26</v>
      </c>
      <c r="H8" s="149">
        <v>133.79</v>
      </c>
      <c r="I8" s="149">
        <v>6.17</v>
      </c>
      <c r="J8" s="149">
        <v>27.3</v>
      </c>
    </row>
    <row r="9" spans="1:10" ht="18" customHeight="1">
      <c r="A9" s="59" t="s">
        <v>921</v>
      </c>
      <c r="B9" s="59" t="s">
        <v>922</v>
      </c>
      <c r="C9" s="59" t="s">
        <v>922</v>
      </c>
      <c r="D9" s="59" t="s">
        <v>923</v>
      </c>
      <c r="E9" s="59" t="s">
        <v>924</v>
      </c>
      <c r="F9" s="59" t="s">
        <v>925</v>
      </c>
      <c r="G9" s="61">
        <f t="shared" si="0"/>
        <v>167.26</v>
      </c>
      <c r="H9" s="61">
        <v>133.79</v>
      </c>
      <c r="I9" s="61">
        <v>6.17</v>
      </c>
      <c r="J9" s="61">
        <v>27.3</v>
      </c>
    </row>
    <row r="10" spans="1:10" ht="18" customHeight="1">
      <c r="A10" s="59" t="s">
        <v>921</v>
      </c>
      <c r="B10" s="59" t="s">
        <v>922</v>
      </c>
      <c r="C10" s="59" t="s">
        <v>926</v>
      </c>
      <c r="D10" s="59" t="s">
        <v>923</v>
      </c>
      <c r="E10" s="59" t="s">
        <v>924</v>
      </c>
      <c r="F10" s="59" t="s">
        <v>927</v>
      </c>
      <c r="G10" s="61">
        <f t="shared" si="0"/>
        <v>0</v>
      </c>
      <c r="H10" s="61"/>
      <c r="I10" s="61"/>
      <c r="J10" s="61"/>
    </row>
    <row r="11" spans="1:10" ht="18" customHeight="1">
      <c r="A11" s="59" t="s">
        <v>921</v>
      </c>
      <c r="B11" s="59" t="s">
        <v>922</v>
      </c>
      <c r="C11" s="59" t="s">
        <v>939</v>
      </c>
      <c r="D11" s="59" t="s">
        <v>923</v>
      </c>
      <c r="E11" s="59" t="s">
        <v>924</v>
      </c>
      <c r="F11" s="59" t="s">
        <v>1712</v>
      </c>
      <c r="G11" s="61">
        <f t="shared" si="0"/>
        <v>0</v>
      </c>
      <c r="H11" s="61"/>
      <c r="I11" s="61"/>
      <c r="J11" s="61"/>
    </row>
    <row r="12" spans="1:10" ht="18" customHeight="1">
      <c r="A12" s="59" t="s">
        <v>921</v>
      </c>
      <c r="B12" s="59" t="s">
        <v>922</v>
      </c>
      <c r="C12" s="59" t="s">
        <v>928</v>
      </c>
      <c r="D12" s="59" t="s">
        <v>923</v>
      </c>
      <c r="E12" s="59" t="s">
        <v>924</v>
      </c>
      <c r="F12" s="59" t="s">
        <v>929</v>
      </c>
      <c r="G12" s="61">
        <f t="shared" si="0"/>
        <v>0</v>
      </c>
      <c r="H12" s="61"/>
      <c r="I12" s="61"/>
      <c r="J12" s="61"/>
    </row>
    <row r="13" spans="1:10" ht="18" customHeight="1">
      <c r="A13" s="59" t="s">
        <v>921</v>
      </c>
      <c r="B13" s="59" t="s">
        <v>922</v>
      </c>
      <c r="C13" s="59" t="s">
        <v>930</v>
      </c>
      <c r="D13" s="59" t="s">
        <v>923</v>
      </c>
      <c r="E13" s="59" t="s">
        <v>924</v>
      </c>
      <c r="F13" s="59" t="s">
        <v>931</v>
      </c>
      <c r="G13" s="61">
        <f t="shared" si="0"/>
        <v>0</v>
      </c>
      <c r="H13" s="61"/>
      <c r="I13" s="61"/>
      <c r="J13" s="61"/>
    </row>
    <row r="14" spans="1:10" ht="18" customHeight="1">
      <c r="A14" s="148"/>
      <c r="B14" s="148" t="s">
        <v>932</v>
      </c>
      <c r="C14" s="148"/>
      <c r="D14" s="148"/>
      <c r="E14" s="148"/>
      <c r="F14" s="148"/>
      <c r="G14" s="61">
        <f t="shared" si="0"/>
        <v>83.5</v>
      </c>
      <c r="H14" s="149">
        <v>62.43</v>
      </c>
      <c r="I14" s="149">
        <v>9.9700000000000006</v>
      </c>
      <c r="J14" s="149">
        <v>11.1</v>
      </c>
    </row>
    <row r="15" spans="1:10" ht="18" customHeight="1">
      <c r="A15" s="59" t="s">
        <v>921</v>
      </c>
      <c r="B15" s="59" t="s">
        <v>933</v>
      </c>
      <c r="C15" s="59" t="s">
        <v>922</v>
      </c>
      <c r="D15" s="59" t="s">
        <v>923</v>
      </c>
      <c r="E15" s="59" t="s">
        <v>934</v>
      </c>
      <c r="F15" s="59" t="s">
        <v>935</v>
      </c>
      <c r="G15" s="61">
        <f t="shared" si="0"/>
        <v>83.5</v>
      </c>
      <c r="H15" s="61">
        <v>62.43</v>
      </c>
      <c r="I15" s="61">
        <v>9.9700000000000006</v>
      </c>
      <c r="J15" s="61">
        <v>11.1</v>
      </c>
    </row>
    <row r="16" spans="1:10" ht="18" customHeight="1">
      <c r="A16" s="59" t="s">
        <v>921</v>
      </c>
      <c r="B16" s="59" t="s">
        <v>933</v>
      </c>
      <c r="C16" s="59" t="s">
        <v>926</v>
      </c>
      <c r="D16" s="59" t="s">
        <v>923</v>
      </c>
      <c r="E16" s="59" t="s">
        <v>934</v>
      </c>
      <c r="F16" s="59" t="s">
        <v>936</v>
      </c>
      <c r="G16" s="61">
        <f t="shared" si="0"/>
        <v>0</v>
      </c>
      <c r="H16" s="61"/>
      <c r="I16" s="61"/>
      <c r="J16" s="61"/>
    </row>
    <row r="17" spans="1:10" ht="18" customHeight="1">
      <c r="A17" s="59" t="s">
        <v>921</v>
      </c>
      <c r="B17" s="59" t="s">
        <v>933</v>
      </c>
      <c r="C17" s="59" t="s">
        <v>937</v>
      </c>
      <c r="D17" s="59" t="s">
        <v>923</v>
      </c>
      <c r="E17" s="59" t="s">
        <v>934</v>
      </c>
      <c r="F17" s="59" t="s">
        <v>938</v>
      </c>
      <c r="G17" s="61">
        <f t="shared" si="0"/>
        <v>0</v>
      </c>
      <c r="H17" s="61"/>
      <c r="I17" s="61"/>
      <c r="J17" s="61"/>
    </row>
    <row r="18" spans="1:10" ht="18" customHeight="1">
      <c r="A18" s="59" t="s">
        <v>921</v>
      </c>
      <c r="B18" s="59" t="s">
        <v>933</v>
      </c>
      <c r="C18" s="59" t="s">
        <v>939</v>
      </c>
      <c r="D18" s="59" t="s">
        <v>923</v>
      </c>
      <c r="E18" s="59" t="s">
        <v>934</v>
      </c>
      <c r="F18" s="59" t="s">
        <v>940</v>
      </c>
      <c r="G18" s="61">
        <f t="shared" si="0"/>
        <v>0</v>
      </c>
      <c r="H18" s="61"/>
      <c r="I18" s="61"/>
      <c r="J18" s="61"/>
    </row>
    <row r="19" spans="1:10" ht="18" customHeight="1">
      <c r="A19" s="59" t="s">
        <v>921</v>
      </c>
      <c r="B19" s="59" t="s">
        <v>933</v>
      </c>
      <c r="C19" s="59" t="s">
        <v>942</v>
      </c>
      <c r="D19" s="59" t="s">
        <v>923</v>
      </c>
      <c r="E19" s="59" t="s">
        <v>934</v>
      </c>
      <c r="F19" s="59" t="s">
        <v>943</v>
      </c>
      <c r="G19" s="61">
        <f t="shared" si="0"/>
        <v>0</v>
      </c>
      <c r="H19" s="61"/>
      <c r="I19" s="61"/>
      <c r="J19" s="61"/>
    </row>
    <row r="20" spans="1:10" ht="18" customHeight="1">
      <c r="A20" s="148"/>
      <c r="B20" s="148" t="s">
        <v>944</v>
      </c>
      <c r="C20" s="148"/>
      <c r="D20" s="148"/>
      <c r="E20" s="148"/>
      <c r="F20" s="148"/>
      <c r="G20" s="61">
        <f t="shared" si="0"/>
        <v>2617.64</v>
      </c>
      <c r="H20" s="149">
        <v>1962.24</v>
      </c>
      <c r="I20" s="149">
        <v>233.98</v>
      </c>
      <c r="J20" s="149">
        <v>421.42</v>
      </c>
    </row>
    <row r="21" spans="1:10" ht="18" customHeight="1">
      <c r="A21" s="59" t="s">
        <v>921</v>
      </c>
      <c r="B21" s="59" t="s">
        <v>945</v>
      </c>
      <c r="C21" s="59" t="s">
        <v>922</v>
      </c>
      <c r="D21" s="59" t="s">
        <v>923</v>
      </c>
      <c r="E21" s="59" t="s">
        <v>946</v>
      </c>
      <c r="F21" s="59" t="s">
        <v>947</v>
      </c>
      <c r="G21" s="61">
        <f t="shared" si="0"/>
        <v>2063.62</v>
      </c>
      <c r="H21" s="61">
        <v>1448.74</v>
      </c>
      <c r="I21" s="61">
        <v>232.6</v>
      </c>
      <c r="J21" s="61">
        <v>382.28</v>
      </c>
    </row>
    <row r="22" spans="1:10" ht="18" customHeight="1">
      <c r="A22" s="59" t="s">
        <v>921</v>
      </c>
      <c r="B22" s="59" t="s">
        <v>945</v>
      </c>
      <c r="C22" s="59" t="s">
        <v>930</v>
      </c>
      <c r="D22" s="59" t="s">
        <v>923</v>
      </c>
      <c r="E22" s="59" t="s">
        <v>946</v>
      </c>
      <c r="F22" s="59" t="s">
        <v>948</v>
      </c>
      <c r="G22" s="61">
        <f t="shared" si="0"/>
        <v>0</v>
      </c>
      <c r="H22" s="61"/>
      <c r="I22" s="61"/>
      <c r="J22" s="61"/>
    </row>
    <row r="23" spans="1:10" ht="18" customHeight="1">
      <c r="A23" s="59" t="s">
        <v>921</v>
      </c>
      <c r="B23" s="59" t="s">
        <v>945</v>
      </c>
      <c r="C23" s="59" t="s">
        <v>941</v>
      </c>
      <c r="D23" s="59" t="s">
        <v>923</v>
      </c>
      <c r="E23" s="59" t="s">
        <v>946</v>
      </c>
      <c r="F23" s="59" t="s">
        <v>949</v>
      </c>
      <c r="G23" s="61">
        <f t="shared" si="0"/>
        <v>554.02</v>
      </c>
      <c r="H23" s="61">
        <v>513.5</v>
      </c>
      <c r="I23" s="61">
        <v>1.38</v>
      </c>
      <c r="J23" s="61">
        <v>39.14</v>
      </c>
    </row>
    <row r="24" spans="1:10" ht="18" customHeight="1">
      <c r="A24" s="59" t="s">
        <v>921</v>
      </c>
      <c r="B24" s="59" t="s">
        <v>945</v>
      </c>
      <c r="C24" s="59" t="s">
        <v>942</v>
      </c>
      <c r="D24" s="59" t="s">
        <v>923</v>
      </c>
      <c r="E24" s="59" t="s">
        <v>946</v>
      </c>
      <c r="F24" s="59" t="s">
        <v>1713</v>
      </c>
      <c r="G24" s="61">
        <f t="shared" si="0"/>
        <v>0</v>
      </c>
      <c r="H24" s="61"/>
      <c r="I24" s="61"/>
      <c r="J24" s="61"/>
    </row>
    <row r="25" spans="1:10" ht="18" customHeight="1">
      <c r="A25" s="148"/>
      <c r="B25" s="148" t="s">
        <v>950</v>
      </c>
      <c r="C25" s="148"/>
      <c r="D25" s="148"/>
      <c r="E25" s="148"/>
      <c r="F25" s="148"/>
      <c r="G25" s="61">
        <f t="shared" si="0"/>
        <v>533.9</v>
      </c>
      <c r="H25" s="149">
        <v>476.17</v>
      </c>
      <c r="I25" s="149">
        <v>4.1399999999999997</v>
      </c>
      <c r="J25" s="149">
        <v>53.59</v>
      </c>
    </row>
    <row r="26" spans="1:10" ht="18" customHeight="1">
      <c r="A26" s="59" t="s">
        <v>921</v>
      </c>
      <c r="B26" s="59" t="s">
        <v>926</v>
      </c>
      <c r="C26" s="59" t="s">
        <v>922</v>
      </c>
      <c r="D26" s="59" t="s">
        <v>923</v>
      </c>
      <c r="E26" s="59" t="s">
        <v>951</v>
      </c>
      <c r="F26" s="59" t="s">
        <v>952</v>
      </c>
      <c r="G26" s="61">
        <f t="shared" si="0"/>
        <v>188.79</v>
      </c>
      <c r="H26" s="61">
        <v>157.38</v>
      </c>
      <c r="I26" s="61"/>
      <c r="J26" s="61">
        <v>31.41</v>
      </c>
    </row>
    <row r="27" spans="1:10" ht="18" customHeight="1">
      <c r="A27" s="59" t="s">
        <v>921</v>
      </c>
      <c r="B27" s="59" t="s">
        <v>926</v>
      </c>
      <c r="C27" s="59" t="s">
        <v>930</v>
      </c>
      <c r="D27" s="59" t="s">
        <v>923</v>
      </c>
      <c r="E27" s="59" t="s">
        <v>951</v>
      </c>
      <c r="F27" s="59" t="s">
        <v>1714</v>
      </c>
      <c r="G27" s="61">
        <f t="shared" si="0"/>
        <v>0</v>
      </c>
      <c r="H27" s="61"/>
      <c r="I27" s="61"/>
      <c r="J27" s="61"/>
    </row>
    <row r="28" spans="1:10" ht="18" customHeight="1">
      <c r="A28" s="59" t="s">
        <v>921</v>
      </c>
      <c r="B28" s="59" t="s">
        <v>926</v>
      </c>
      <c r="C28" s="59" t="s">
        <v>941</v>
      </c>
      <c r="D28" s="59" t="s">
        <v>923</v>
      </c>
      <c r="E28" s="59" t="s">
        <v>951</v>
      </c>
      <c r="F28" s="59" t="s">
        <v>953</v>
      </c>
      <c r="G28" s="61">
        <f t="shared" si="0"/>
        <v>345.11</v>
      </c>
      <c r="H28" s="61">
        <v>318.79000000000002</v>
      </c>
      <c r="I28" s="61">
        <v>4.1399999999999997</v>
      </c>
      <c r="J28" s="61">
        <v>22.18</v>
      </c>
    </row>
    <row r="29" spans="1:10" ht="18" customHeight="1">
      <c r="A29" s="59" t="s">
        <v>921</v>
      </c>
      <c r="B29" s="59" t="s">
        <v>926</v>
      </c>
      <c r="C29" s="59" t="s">
        <v>942</v>
      </c>
      <c r="D29" s="59" t="s">
        <v>923</v>
      </c>
      <c r="E29" s="59" t="s">
        <v>951</v>
      </c>
      <c r="F29" s="59" t="s">
        <v>1715</v>
      </c>
      <c r="G29" s="61">
        <f t="shared" si="0"/>
        <v>0</v>
      </c>
      <c r="H29" s="61"/>
      <c r="I29" s="61"/>
      <c r="J29" s="61"/>
    </row>
    <row r="30" spans="1:10" ht="18" customHeight="1">
      <c r="A30" s="148"/>
      <c r="B30" s="148" t="s">
        <v>954</v>
      </c>
      <c r="C30" s="148"/>
      <c r="D30" s="148"/>
      <c r="E30" s="148"/>
      <c r="F30" s="148"/>
      <c r="G30" s="61">
        <f t="shared" si="0"/>
        <v>142.86000000000001</v>
      </c>
      <c r="H30" s="149">
        <v>120.78</v>
      </c>
      <c r="I30" s="149">
        <v>1.36</v>
      </c>
      <c r="J30" s="149">
        <v>20.72</v>
      </c>
    </row>
    <row r="31" spans="1:10" ht="18" customHeight="1">
      <c r="A31" s="59" t="s">
        <v>921</v>
      </c>
      <c r="B31" s="59" t="s">
        <v>937</v>
      </c>
      <c r="C31" s="59" t="s">
        <v>922</v>
      </c>
      <c r="D31" s="59" t="s">
        <v>923</v>
      </c>
      <c r="E31" s="59" t="s">
        <v>955</v>
      </c>
      <c r="F31" s="59" t="s">
        <v>956</v>
      </c>
      <c r="G31" s="61">
        <f t="shared" si="0"/>
        <v>142.86000000000001</v>
      </c>
      <c r="H31" s="61">
        <v>120.78</v>
      </c>
      <c r="I31" s="61">
        <v>1.36</v>
      </c>
      <c r="J31" s="61">
        <v>20.72</v>
      </c>
    </row>
    <row r="32" spans="1:10" ht="18" customHeight="1">
      <c r="A32" s="59" t="s">
        <v>921</v>
      </c>
      <c r="B32" s="59" t="s">
        <v>937</v>
      </c>
      <c r="C32" s="59" t="s">
        <v>937</v>
      </c>
      <c r="D32" s="59" t="s">
        <v>923</v>
      </c>
      <c r="E32" s="59" t="s">
        <v>955</v>
      </c>
      <c r="F32" s="59" t="s">
        <v>957</v>
      </c>
      <c r="G32" s="61">
        <f t="shared" si="0"/>
        <v>0</v>
      </c>
      <c r="H32" s="61"/>
      <c r="I32" s="61"/>
      <c r="J32" s="61"/>
    </row>
    <row r="33" spans="1:10" ht="18" customHeight="1">
      <c r="A33" s="59" t="s">
        <v>921</v>
      </c>
      <c r="B33" s="59" t="s">
        <v>937</v>
      </c>
      <c r="C33" s="59" t="s">
        <v>928</v>
      </c>
      <c r="D33" s="59" t="s">
        <v>923</v>
      </c>
      <c r="E33" s="59" t="s">
        <v>955</v>
      </c>
      <c r="F33" s="59" t="s">
        <v>958</v>
      </c>
      <c r="G33" s="61">
        <f t="shared" si="0"/>
        <v>0</v>
      </c>
      <c r="H33" s="61"/>
      <c r="I33" s="61"/>
      <c r="J33" s="61"/>
    </row>
    <row r="34" spans="1:10" ht="18" customHeight="1">
      <c r="A34" s="59" t="s">
        <v>921</v>
      </c>
      <c r="B34" s="59" t="s">
        <v>937</v>
      </c>
      <c r="C34" s="59" t="s">
        <v>930</v>
      </c>
      <c r="D34" s="59" t="s">
        <v>923</v>
      </c>
      <c r="E34" s="59" t="s">
        <v>955</v>
      </c>
      <c r="F34" s="59" t="s">
        <v>1716</v>
      </c>
      <c r="G34" s="61">
        <f t="shared" si="0"/>
        <v>0</v>
      </c>
      <c r="H34" s="61"/>
      <c r="I34" s="61"/>
      <c r="J34" s="61"/>
    </row>
    <row r="35" spans="1:10" ht="18" customHeight="1">
      <c r="A35" s="59" t="s">
        <v>921</v>
      </c>
      <c r="B35" s="59" t="s">
        <v>937</v>
      </c>
      <c r="C35" s="59" t="s">
        <v>942</v>
      </c>
      <c r="D35" s="59" t="s">
        <v>923</v>
      </c>
      <c r="E35" s="59" t="s">
        <v>955</v>
      </c>
      <c r="F35" s="59" t="s">
        <v>959</v>
      </c>
      <c r="G35" s="61">
        <f t="shared" si="0"/>
        <v>0</v>
      </c>
      <c r="H35" s="61"/>
      <c r="I35" s="61"/>
      <c r="J35" s="61"/>
    </row>
    <row r="36" spans="1:10" ht="18" customHeight="1">
      <c r="A36" s="148"/>
      <c r="B36" s="148" t="s">
        <v>960</v>
      </c>
      <c r="C36" s="148"/>
      <c r="D36" s="148"/>
      <c r="E36" s="148"/>
      <c r="F36" s="148"/>
      <c r="G36" s="61">
        <f t="shared" si="0"/>
        <v>1147.6000000000001</v>
      </c>
      <c r="H36" s="149">
        <v>1023.65</v>
      </c>
      <c r="I36" s="149">
        <v>7.56</v>
      </c>
      <c r="J36" s="149">
        <v>116.39</v>
      </c>
    </row>
    <row r="37" spans="1:10" ht="18" customHeight="1">
      <c r="A37" s="59" t="s">
        <v>921</v>
      </c>
      <c r="B37" s="59" t="s">
        <v>939</v>
      </c>
      <c r="C37" s="59" t="s">
        <v>922</v>
      </c>
      <c r="D37" s="59" t="s">
        <v>923</v>
      </c>
      <c r="E37" s="59" t="s">
        <v>961</v>
      </c>
      <c r="F37" s="59" t="s">
        <v>962</v>
      </c>
      <c r="G37" s="61">
        <f t="shared" si="0"/>
        <v>1147.6000000000001</v>
      </c>
      <c r="H37" s="61">
        <v>1023.65</v>
      </c>
      <c r="I37" s="61">
        <v>7.56</v>
      </c>
      <c r="J37" s="61">
        <v>116.39</v>
      </c>
    </row>
    <row r="38" spans="1:10" ht="18" customHeight="1">
      <c r="A38" s="59" t="s">
        <v>921</v>
      </c>
      <c r="B38" s="59" t="s">
        <v>939</v>
      </c>
      <c r="C38" s="59" t="s">
        <v>942</v>
      </c>
      <c r="D38" s="59" t="s">
        <v>923</v>
      </c>
      <c r="E38" s="59" t="s">
        <v>961</v>
      </c>
      <c r="F38" s="59" t="s">
        <v>1717</v>
      </c>
      <c r="G38" s="61">
        <f t="shared" si="0"/>
        <v>0</v>
      </c>
      <c r="H38" s="61"/>
      <c r="I38" s="61"/>
      <c r="J38" s="61"/>
    </row>
    <row r="39" spans="1:10" ht="18" customHeight="1">
      <c r="A39" s="148"/>
      <c r="B39" s="148" t="s">
        <v>963</v>
      </c>
      <c r="C39" s="148"/>
      <c r="D39" s="148"/>
      <c r="E39" s="148"/>
      <c r="F39" s="148"/>
      <c r="G39" s="61">
        <f t="shared" si="0"/>
        <v>0</v>
      </c>
      <c r="H39" s="149"/>
      <c r="I39" s="149"/>
      <c r="J39" s="149"/>
    </row>
    <row r="40" spans="1:10" ht="18" customHeight="1">
      <c r="A40" s="59" t="s">
        <v>921</v>
      </c>
      <c r="B40" s="59" t="s">
        <v>928</v>
      </c>
      <c r="C40" s="59" t="s">
        <v>930</v>
      </c>
      <c r="D40" s="59" t="s">
        <v>923</v>
      </c>
      <c r="E40" s="59" t="s">
        <v>965</v>
      </c>
      <c r="F40" s="59" t="s">
        <v>1718</v>
      </c>
      <c r="G40" s="61">
        <f t="shared" si="0"/>
        <v>0</v>
      </c>
      <c r="H40" s="61"/>
      <c r="I40" s="61"/>
      <c r="J40" s="61"/>
    </row>
    <row r="41" spans="1:10" ht="18" customHeight="1">
      <c r="A41" s="148"/>
      <c r="B41" s="148" t="s">
        <v>966</v>
      </c>
      <c r="C41" s="148"/>
      <c r="D41" s="148"/>
      <c r="E41" s="148"/>
      <c r="F41" s="148"/>
      <c r="G41" s="61">
        <f t="shared" si="0"/>
        <v>199.33</v>
      </c>
      <c r="H41" s="149">
        <v>175.59</v>
      </c>
      <c r="I41" s="149">
        <v>1.68</v>
      </c>
      <c r="J41" s="149">
        <v>22.06</v>
      </c>
    </row>
    <row r="42" spans="1:10" ht="18" customHeight="1">
      <c r="A42" s="59" t="s">
        <v>921</v>
      </c>
      <c r="B42" s="59" t="s">
        <v>930</v>
      </c>
      <c r="C42" s="59" t="s">
        <v>922</v>
      </c>
      <c r="D42" s="59" t="s">
        <v>923</v>
      </c>
      <c r="E42" s="59" t="s">
        <v>967</v>
      </c>
      <c r="F42" s="59" t="s">
        <v>968</v>
      </c>
      <c r="G42" s="61">
        <f t="shared" si="0"/>
        <v>199.33</v>
      </c>
      <c r="H42" s="61">
        <v>175.59</v>
      </c>
      <c r="I42" s="61">
        <v>1.68</v>
      </c>
      <c r="J42" s="61">
        <v>22.06</v>
      </c>
    </row>
    <row r="43" spans="1:10" ht="18" customHeight="1">
      <c r="A43" s="59" t="s">
        <v>921</v>
      </c>
      <c r="B43" s="59" t="s">
        <v>930</v>
      </c>
      <c r="C43" s="59" t="s">
        <v>926</v>
      </c>
      <c r="D43" s="59" t="s">
        <v>923</v>
      </c>
      <c r="E43" s="59" t="s">
        <v>967</v>
      </c>
      <c r="F43" s="59" t="s">
        <v>969</v>
      </c>
      <c r="G43" s="61">
        <f t="shared" si="0"/>
        <v>0</v>
      </c>
      <c r="H43" s="61"/>
      <c r="I43" s="61"/>
      <c r="J43" s="61"/>
    </row>
    <row r="44" spans="1:10" ht="18" customHeight="1">
      <c r="A44" s="148"/>
      <c r="B44" s="148" t="s">
        <v>970</v>
      </c>
      <c r="C44" s="148"/>
      <c r="D44" s="148"/>
      <c r="E44" s="148"/>
      <c r="F44" s="148"/>
      <c r="G44" s="61">
        <f t="shared" si="0"/>
        <v>56.93</v>
      </c>
      <c r="H44" s="149">
        <v>50.28</v>
      </c>
      <c r="I44" s="149">
        <v>0.4</v>
      </c>
      <c r="J44" s="149">
        <v>6.25</v>
      </c>
    </row>
    <row r="45" spans="1:10" ht="18" customHeight="1">
      <c r="A45" s="59" t="s">
        <v>921</v>
      </c>
      <c r="B45" s="59" t="s">
        <v>971</v>
      </c>
      <c r="C45" s="59" t="s">
        <v>922</v>
      </c>
      <c r="D45" s="59" t="s">
        <v>923</v>
      </c>
      <c r="E45" s="59" t="s">
        <v>972</v>
      </c>
      <c r="F45" s="59" t="s">
        <v>973</v>
      </c>
      <c r="G45" s="61">
        <f t="shared" si="0"/>
        <v>56.93</v>
      </c>
      <c r="H45" s="61">
        <v>50.28</v>
      </c>
      <c r="I45" s="61">
        <v>0.4</v>
      </c>
      <c r="J45" s="61">
        <v>6.25</v>
      </c>
    </row>
    <row r="46" spans="1:10" ht="18" customHeight="1">
      <c r="A46" s="59" t="s">
        <v>921</v>
      </c>
      <c r="B46" s="59" t="s">
        <v>971</v>
      </c>
      <c r="C46" s="59" t="s">
        <v>942</v>
      </c>
      <c r="D46" s="59" t="s">
        <v>923</v>
      </c>
      <c r="E46" s="59" t="s">
        <v>972</v>
      </c>
      <c r="F46" s="59" t="s">
        <v>974</v>
      </c>
      <c r="G46" s="61">
        <f t="shared" si="0"/>
        <v>0</v>
      </c>
      <c r="H46" s="61"/>
      <c r="I46" s="61"/>
      <c r="J46" s="61"/>
    </row>
    <row r="47" spans="1:10" ht="18" customHeight="1">
      <c r="A47" s="148"/>
      <c r="B47" s="148" t="s">
        <v>975</v>
      </c>
      <c r="C47" s="148"/>
      <c r="D47" s="148"/>
      <c r="E47" s="148"/>
      <c r="F47" s="148"/>
      <c r="G47" s="61">
        <f t="shared" si="0"/>
        <v>444.02</v>
      </c>
      <c r="H47" s="149">
        <v>302.95</v>
      </c>
      <c r="I47" s="149">
        <v>1.73</v>
      </c>
      <c r="J47" s="149">
        <v>139.34</v>
      </c>
    </row>
    <row r="48" spans="1:10" ht="18" customHeight="1">
      <c r="A48" s="59" t="s">
        <v>921</v>
      </c>
      <c r="B48" s="59" t="s">
        <v>976</v>
      </c>
      <c r="C48" s="59" t="s">
        <v>922</v>
      </c>
      <c r="D48" s="59" t="s">
        <v>923</v>
      </c>
      <c r="E48" s="59" t="s">
        <v>977</v>
      </c>
      <c r="F48" s="59" t="s">
        <v>978</v>
      </c>
      <c r="G48" s="61">
        <f t="shared" si="0"/>
        <v>410.43</v>
      </c>
      <c r="H48" s="61">
        <v>302.95</v>
      </c>
      <c r="I48" s="61">
        <v>1.73</v>
      </c>
      <c r="J48" s="61">
        <v>105.75</v>
      </c>
    </row>
    <row r="49" spans="1:10" ht="18" customHeight="1">
      <c r="A49" s="59" t="s">
        <v>921</v>
      </c>
      <c r="B49" s="59" t="s">
        <v>976</v>
      </c>
      <c r="C49" s="59" t="s">
        <v>926</v>
      </c>
      <c r="D49" s="59" t="s">
        <v>923</v>
      </c>
      <c r="E49" s="59" t="s">
        <v>977</v>
      </c>
      <c r="F49" s="59" t="s">
        <v>979</v>
      </c>
      <c r="G49" s="61">
        <f t="shared" si="0"/>
        <v>0</v>
      </c>
      <c r="H49" s="61"/>
      <c r="I49" s="61"/>
      <c r="J49" s="61"/>
    </row>
    <row r="50" spans="1:10" ht="18" customHeight="1">
      <c r="A50" s="59" t="s">
        <v>921</v>
      </c>
      <c r="B50" s="59" t="s">
        <v>976</v>
      </c>
      <c r="C50" s="59" t="s">
        <v>937</v>
      </c>
      <c r="D50" s="59" t="s">
        <v>923</v>
      </c>
      <c r="E50" s="59" t="s">
        <v>977</v>
      </c>
      <c r="F50" s="59" t="s">
        <v>1719</v>
      </c>
      <c r="G50" s="61">
        <f t="shared" si="0"/>
        <v>0</v>
      </c>
      <c r="H50" s="61"/>
      <c r="I50" s="61"/>
      <c r="J50" s="61"/>
    </row>
    <row r="51" spans="1:10" ht="18" customHeight="1">
      <c r="A51" s="59" t="s">
        <v>921</v>
      </c>
      <c r="B51" s="59" t="s">
        <v>976</v>
      </c>
      <c r="C51" s="59" t="s">
        <v>942</v>
      </c>
      <c r="D51" s="59" t="s">
        <v>923</v>
      </c>
      <c r="E51" s="59" t="s">
        <v>977</v>
      </c>
      <c r="F51" s="59" t="s">
        <v>980</v>
      </c>
      <c r="G51" s="61">
        <f t="shared" si="0"/>
        <v>33.590000000000003</v>
      </c>
      <c r="H51" s="61"/>
      <c r="I51" s="61"/>
      <c r="J51" s="61">
        <v>33.590000000000003</v>
      </c>
    </row>
    <row r="52" spans="1:10" ht="18" customHeight="1">
      <c r="A52" s="148"/>
      <c r="B52" s="148" t="s">
        <v>981</v>
      </c>
      <c r="C52" s="148"/>
      <c r="D52" s="148"/>
      <c r="E52" s="148"/>
      <c r="F52" s="148"/>
      <c r="G52" s="61">
        <f t="shared" si="0"/>
        <v>194.57</v>
      </c>
      <c r="H52" s="149">
        <v>151.87</v>
      </c>
      <c r="I52" s="149">
        <v>19.53</v>
      </c>
      <c r="J52" s="149">
        <v>23.17</v>
      </c>
    </row>
    <row r="53" spans="1:10" ht="18" customHeight="1">
      <c r="A53" s="59" t="s">
        <v>921</v>
      </c>
      <c r="B53" s="59" t="s">
        <v>982</v>
      </c>
      <c r="C53" s="59" t="s">
        <v>922</v>
      </c>
      <c r="D53" s="59" t="s">
        <v>923</v>
      </c>
      <c r="E53" s="59" t="s">
        <v>983</v>
      </c>
      <c r="F53" s="59" t="s">
        <v>984</v>
      </c>
      <c r="G53" s="61">
        <f t="shared" si="0"/>
        <v>175.24</v>
      </c>
      <c r="H53" s="61">
        <v>151.87</v>
      </c>
      <c r="I53" s="61">
        <v>0.2</v>
      </c>
      <c r="J53" s="61">
        <v>23.17</v>
      </c>
    </row>
    <row r="54" spans="1:10" ht="18" customHeight="1">
      <c r="A54" s="59" t="s">
        <v>921</v>
      </c>
      <c r="B54" s="59" t="s">
        <v>982</v>
      </c>
      <c r="C54" s="59" t="s">
        <v>930</v>
      </c>
      <c r="D54" s="59" t="s">
        <v>923</v>
      </c>
      <c r="E54" s="59" t="s">
        <v>983</v>
      </c>
      <c r="F54" s="59" t="s">
        <v>985</v>
      </c>
      <c r="G54" s="61">
        <f t="shared" si="0"/>
        <v>0</v>
      </c>
      <c r="H54" s="61"/>
      <c r="I54" s="61"/>
      <c r="J54" s="61"/>
    </row>
    <row r="55" spans="1:10" ht="18" customHeight="1">
      <c r="A55" s="59" t="s">
        <v>921</v>
      </c>
      <c r="B55" s="59" t="s">
        <v>982</v>
      </c>
      <c r="C55" s="59" t="s">
        <v>941</v>
      </c>
      <c r="D55" s="59" t="s">
        <v>923</v>
      </c>
      <c r="E55" s="59" t="s">
        <v>983</v>
      </c>
      <c r="F55" s="59" t="s">
        <v>986</v>
      </c>
      <c r="G55" s="61">
        <f t="shared" si="0"/>
        <v>19.329999999999998</v>
      </c>
      <c r="H55" s="61"/>
      <c r="I55" s="61">
        <v>19.329999999999998</v>
      </c>
      <c r="J55" s="61"/>
    </row>
    <row r="56" spans="1:10" ht="18" customHeight="1">
      <c r="A56" s="59" t="s">
        <v>921</v>
      </c>
      <c r="B56" s="59" t="s">
        <v>982</v>
      </c>
      <c r="C56" s="59" t="s">
        <v>942</v>
      </c>
      <c r="D56" s="59" t="s">
        <v>923</v>
      </c>
      <c r="E56" s="59" t="s">
        <v>983</v>
      </c>
      <c r="F56" s="59" t="s">
        <v>1720</v>
      </c>
      <c r="G56" s="61">
        <f t="shared" si="0"/>
        <v>0</v>
      </c>
      <c r="H56" s="61"/>
      <c r="I56" s="61"/>
      <c r="J56" s="61"/>
    </row>
    <row r="57" spans="1:10" ht="18" customHeight="1">
      <c r="A57" s="148"/>
      <c r="B57" s="148" t="s">
        <v>988</v>
      </c>
      <c r="C57" s="148"/>
      <c r="D57" s="148"/>
      <c r="E57" s="148"/>
      <c r="F57" s="148"/>
      <c r="G57" s="61">
        <f t="shared" si="0"/>
        <v>0</v>
      </c>
      <c r="H57" s="149"/>
      <c r="I57" s="149"/>
      <c r="J57" s="149"/>
    </row>
    <row r="58" spans="1:10" ht="18" customHeight="1">
      <c r="A58" s="59" t="s">
        <v>921</v>
      </c>
      <c r="B58" s="59" t="s">
        <v>989</v>
      </c>
      <c r="C58" s="59" t="s">
        <v>922</v>
      </c>
      <c r="D58" s="59" t="s">
        <v>923</v>
      </c>
      <c r="E58" s="59" t="s">
        <v>990</v>
      </c>
      <c r="F58" s="59" t="s">
        <v>991</v>
      </c>
      <c r="G58" s="61">
        <f t="shared" si="0"/>
        <v>0</v>
      </c>
      <c r="H58" s="61"/>
      <c r="I58" s="61"/>
      <c r="J58" s="61"/>
    </row>
    <row r="59" spans="1:10" ht="18" customHeight="1">
      <c r="A59" s="148"/>
      <c r="B59" s="148" t="s">
        <v>992</v>
      </c>
      <c r="C59" s="148"/>
      <c r="D59" s="148"/>
      <c r="E59" s="148"/>
      <c r="F59" s="148"/>
      <c r="G59" s="61">
        <f t="shared" si="0"/>
        <v>161.83000000000001</v>
      </c>
      <c r="H59" s="149">
        <v>137.76</v>
      </c>
      <c r="I59" s="149">
        <v>1.61</v>
      </c>
      <c r="J59" s="149">
        <v>22.46</v>
      </c>
    </row>
    <row r="60" spans="1:10" ht="18" customHeight="1">
      <c r="A60" s="59" t="s">
        <v>921</v>
      </c>
      <c r="B60" s="59" t="s">
        <v>993</v>
      </c>
      <c r="C60" s="59" t="s">
        <v>922</v>
      </c>
      <c r="D60" s="59" t="s">
        <v>923</v>
      </c>
      <c r="E60" s="59" t="s">
        <v>994</v>
      </c>
      <c r="F60" s="59" t="s">
        <v>995</v>
      </c>
      <c r="G60" s="61">
        <f t="shared" si="0"/>
        <v>161.83000000000001</v>
      </c>
      <c r="H60" s="61">
        <v>137.76</v>
      </c>
      <c r="I60" s="61">
        <v>1.61</v>
      </c>
      <c r="J60" s="61">
        <v>22.46</v>
      </c>
    </row>
    <row r="61" spans="1:10" ht="18" customHeight="1">
      <c r="A61" s="59" t="s">
        <v>921</v>
      </c>
      <c r="B61" s="59" t="s">
        <v>993</v>
      </c>
      <c r="C61" s="59" t="s">
        <v>926</v>
      </c>
      <c r="D61" s="59" t="s">
        <v>923</v>
      </c>
      <c r="E61" s="59" t="s">
        <v>994</v>
      </c>
      <c r="F61" s="59" t="s">
        <v>996</v>
      </c>
      <c r="G61" s="61">
        <f t="shared" si="0"/>
        <v>0</v>
      </c>
      <c r="H61" s="61"/>
      <c r="I61" s="61"/>
      <c r="J61" s="61"/>
    </row>
    <row r="62" spans="1:10" ht="18" customHeight="1">
      <c r="A62" s="148"/>
      <c r="B62" s="148" t="s">
        <v>997</v>
      </c>
      <c r="C62" s="148"/>
      <c r="D62" s="148"/>
      <c r="E62" s="148"/>
      <c r="F62" s="148"/>
      <c r="G62" s="61">
        <f t="shared" si="0"/>
        <v>0</v>
      </c>
      <c r="H62" s="149"/>
      <c r="I62" s="149"/>
      <c r="J62" s="149"/>
    </row>
    <row r="63" spans="1:10" ht="18" customHeight="1">
      <c r="A63" s="59" t="s">
        <v>921</v>
      </c>
      <c r="B63" s="59" t="s">
        <v>998</v>
      </c>
      <c r="C63" s="59" t="s">
        <v>922</v>
      </c>
      <c r="D63" s="59" t="s">
        <v>923</v>
      </c>
      <c r="E63" s="59" t="s">
        <v>999</v>
      </c>
      <c r="F63" s="59" t="s">
        <v>1000</v>
      </c>
      <c r="G63" s="61">
        <f t="shared" si="0"/>
        <v>0</v>
      </c>
      <c r="H63" s="61"/>
      <c r="I63" s="61"/>
      <c r="J63" s="61"/>
    </row>
    <row r="64" spans="1:10" ht="18" customHeight="1">
      <c r="A64" s="148"/>
      <c r="B64" s="148" t="s">
        <v>1001</v>
      </c>
      <c r="C64" s="148"/>
      <c r="D64" s="148"/>
      <c r="E64" s="148"/>
      <c r="F64" s="148"/>
      <c r="G64" s="61">
        <f t="shared" si="0"/>
        <v>175.6</v>
      </c>
      <c r="H64" s="149">
        <v>132.63</v>
      </c>
      <c r="I64" s="149">
        <v>25.77</v>
      </c>
      <c r="J64" s="149">
        <v>17.2</v>
      </c>
    </row>
    <row r="65" spans="1:10" ht="18" customHeight="1">
      <c r="A65" s="59" t="s">
        <v>921</v>
      </c>
      <c r="B65" s="59" t="s">
        <v>1002</v>
      </c>
      <c r="C65" s="59" t="s">
        <v>922</v>
      </c>
      <c r="D65" s="59" t="s">
        <v>923</v>
      </c>
      <c r="E65" s="59" t="s">
        <v>1003</v>
      </c>
      <c r="F65" s="59" t="s">
        <v>1004</v>
      </c>
      <c r="G65" s="61">
        <f t="shared" si="0"/>
        <v>175.6</v>
      </c>
      <c r="H65" s="61">
        <v>132.63</v>
      </c>
      <c r="I65" s="61">
        <v>25.77</v>
      </c>
      <c r="J65" s="61">
        <v>17.2</v>
      </c>
    </row>
    <row r="66" spans="1:10" ht="18" customHeight="1">
      <c r="A66" s="59" t="s">
        <v>921</v>
      </c>
      <c r="B66" s="59" t="s">
        <v>1002</v>
      </c>
      <c r="C66" s="59" t="s">
        <v>942</v>
      </c>
      <c r="D66" s="59" t="s">
        <v>923</v>
      </c>
      <c r="E66" s="59" t="s">
        <v>1003</v>
      </c>
      <c r="F66" s="59" t="s">
        <v>1005</v>
      </c>
      <c r="G66" s="61">
        <f t="shared" si="0"/>
        <v>0</v>
      </c>
      <c r="H66" s="61"/>
      <c r="I66" s="61"/>
      <c r="J66" s="61"/>
    </row>
    <row r="67" spans="1:10" ht="18" customHeight="1">
      <c r="A67" s="148"/>
      <c r="B67" s="148" t="s">
        <v>1006</v>
      </c>
      <c r="C67" s="148"/>
      <c r="D67" s="148"/>
      <c r="E67" s="148"/>
      <c r="F67" s="148"/>
      <c r="G67" s="61">
        <f t="shared" si="0"/>
        <v>895.17</v>
      </c>
      <c r="H67" s="149">
        <v>752.68</v>
      </c>
      <c r="I67" s="149">
        <v>4.41</v>
      </c>
      <c r="J67" s="149">
        <v>138.08000000000001</v>
      </c>
    </row>
    <row r="68" spans="1:10" ht="18" customHeight="1">
      <c r="A68" s="59" t="s">
        <v>921</v>
      </c>
      <c r="B68" s="59" t="s">
        <v>1007</v>
      </c>
      <c r="C68" s="59" t="s">
        <v>922</v>
      </c>
      <c r="D68" s="59" t="s">
        <v>923</v>
      </c>
      <c r="E68" s="59" t="s">
        <v>1008</v>
      </c>
      <c r="F68" s="59" t="s">
        <v>1009</v>
      </c>
      <c r="G68" s="61">
        <f t="shared" si="0"/>
        <v>857.02</v>
      </c>
      <c r="H68" s="61">
        <v>719.21</v>
      </c>
      <c r="I68" s="61">
        <v>4.04</v>
      </c>
      <c r="J68" s="61">
        <v>133.77000000000001</v>
      </c>
    </row>
    <row r="69" spans="1:10" ht="18" customHeight="1">
      <c r="A69" s="59" t="s">
        <v>921</v>
      </c>
      <c r="B69" s="59" t="s">
        <v>1007</v>
      </c>
      <c r="C69" s="59" t="s">
        <v>933</v>
      </c>
      <c r="D69" s="59" t="s">
        <v>923</v>
      </c>
      <c r="E69" s="59" t="s">
        <v>1008</v>
      </c>
      <c r="F69" s="59" t="s">
        <v>1010</v>
      </c>
      <c r="G69" s="61">
        <f t="shared" si="0"/>
        <v>0</v>
      </c>
      <c r="H69" s="61"/>
      <c r="I69" s="61"/>
      <c r="J69" s="61"/>
    </row>
    <row r="70" spans="1:10" ht="18" customHeight="1">
      <c r="A70" s="59" t="s">
        <v>921</v>
      </c>
      <c r="B70" s="59" t="s">
        <v>1007</v>
      </c>
      <c r="C70" s="59" t="s">
        <v>941</v>
      </c>
      <c r="D70" s="59" t="s">
        <v>923</v>
      </c>
      <c r="E70" s="59" t="s">
        <v>1008</v>
      </c>
      <c r="F70" s="59" t="s">
        <v>1011</v>
      </c>
      <c r="G70" s="61">
        <f t="shared" si="0"/>
        <v>38.15</v>
      </c>
      <c r="H70" s="61">
        <v>33.47</v>
      </c>
      <c r="I70" s="61">
        <v>0.37</v>
      </c>
      <c r="J70" s="61">
        <v>4.3099999999999996</v>
      </c>
    </row>
    <row r="71" spans="1:10" ht="18" customHeight="1">
      <c r="A71" s="148"/>
      <c r="B71" s="148" t="s">
        <v>1012</v>
      </c>
      <c r="C71" s="148"/>
      <c r="D71" s="148"/>
      <c r="E71" s="148"/>
      <c r="F71" s="148"/>
      <c r="G71" s="61">
        <f t="shared" ref="G71:G134" si="1">SUM(H71:J71)</f>
        <v>168.94</v>
      </c>
      <c r="H71" s="149">
        <v>130.19999999999999</v>
      </c>
      <c r="I71" s="149">
        <v>11.99</v>
      </c>
      <c r="J71" s="149">
        <v>26.75</v>
      </c>
    </row>
    <row r="72" spans="1:10" ht="18" customHeight="1">
      <c r="A72" s="59" t="s">
        <v>921</v>
      </c>
      <c r="B72" s="59" t="s">
        <v>1013</v>
      </c>
      <c r="C72" s="59" t="s">
        <v>922</v>
      </c>
      <c r="D72" s="59" t="s">
        <v>923</v>
      </c>
      <c r="E72" s="59" t="s">
        <v>1014</v>
      </c>
      <c r="F72" s="59" t="s">
        <v>1015</v>
      </c>
      <c r="G72" s="61">
        <f t="shared" si="1"/>
        <v>168.94</v>
      </c>
      <c r="H72" s="61">
        <v>130.19999999999999</v>
      </c>
      <c r="I72" s="61">
        <v>11.99</v>
      </c>
      <c r="J72" s="61">
        <v>26.75</v>
      </c>
    </row>
    <row r="73" spans="1:10" ht="18" customHeight="1">
      <c r="A73" s="148"/>
      <c r="B73" s="148" t="s">
        <v>1016</v>
      </c>
      <c r="C73" s="148"/>
      <c r="D73" s="148"/>
      <c r="E73" s="148"/>
      <c r="F73" s="148"/>
      <c r="G73" s="61">
        <f t="shared" si="1"/>
        <v>105.81</v>
      </c>
      <c r="H73" s="149">
        <v>80.47</v>
      </c>
      <c r="I73" s="149">
        <v>12.39</v>
      </c>
      <c r="J73" s="149">
        <v>12.95</v>
      </c>
    </row>
    <row r="74" spans="1:10" ht="18" customHeight="1">
      <c r="A74" s="59" t="s">
        <v>921</v>
      </c>
      <c r="B74" s="59" t="s">
        <v>1017</v>
      </c>
      <c r="C74" s="59" t="s">
        <v>922</v>
      </c>
      <c r="D74" s="59" t="s">
        <v>923</v>
      </c>
      <c r="E74" s="59" t="s">
        <v>1018</v>
      </c>
      <c r="F74" s="59" t="s">
        <v>1019</v>
      </c>
      <c r="G74" s="61">
        <f t="shared" si="1"/>
        <v>105.81</v>
      </c>
      <c r="H74" s="61">
        <v>80.47</v>
      </c>
      <c r="I74" s="61">
        <v>12.39</v>
      </c>
      <c r="J74" s="61">
        <v>12.95</v>
      </c>
    </row>
    <row r="75" spans="1:10" ht="18" customHeight="1">
      <c r="A75" s="59" t="s">
        <v>921</v>
      </c>
      <c r="B75" s="59" t="s">
        <v>1017</v>
      </c>
      <c r="C75" s="59" t="s">
        <v>933</v>
      </c>
      <c r="D75" s="59" t="s">
        <v>923</v>
      </c>
      <c r="E75" s="59" t="s">
        <v>1018</v>
      </c>
      <c r="F75" s="59" t="s">
        <v>1020</v>
      </c>
      <c r="G75" s="61">
        <f t="shared" si="1"/>
        <v>0</v>
      </c>
      <c r="H75" s="61"/>
      <c r="I75" s="61"/>
      <c r="J75" s="61"/>
    </row>
    <row r="76" spans="1:10" ht="18" customHeight="1">
      <c r="A76" s="148"/>
      <c r="B76" s="148" t="s">
        <v>1021</v>
      </c>
      <c r="C76" s="148"/>
      <c r="D76" s="148"/>
      <c r="E76" s="148"/>
      <c r="F76" s="148"/>
      <c r="G76" s="61">
        <f t="shared" si="1"/>
        <v>59.94</v>
      </c>
      <c r="H76" s="149">
        <v>48.22</v>
      </c>
      <c r="I76" s="149">
        <v>1.77</v>
      </c>
      <c r="J76" s="149">
        <v>9.9499999999999993</v>
      </c>
    </row>
    <row r="77" spans="1:10" ht="18" customHeight="1">
      <c r="A77" s="59" t="s">
        <v>921</v>
      </c>
      <c r="B77" s="59" t="s">
        <v>1022</v>
      </c>
      <c r="C77" s="59" t="s">
        <v>922</v>
      </c>
      <c r="D77" s="59" t="s">
        <v>923</v>
      </c>
      <c r="E77" s="59" t="s">
        <v>1023</v>
      </c>
      <c r="F77" s="59" t="s">
        <v>1024</v>
      </c>
      <c r="G77" s="61">
        <f t="shared" si="1"/>
        <v>59.94</v>
      </c>
      <c r="H77" s="61">
        <v>48.22</v>
      </c>
      <c r="I77" s="61">
        <v>1.77</v>
      </c>
      <c r="J77" s="61">
        <v>9.9499999999999993</v>
      </c>
    </row>
    <row r="78" spans="1:10" ht="18" customHeight="1">
      <c r="A78" s="59" t="s">
        <v>921</v>
      </c>
      <c r="B78" s="59" t="s">
        <v>1022</v>
      </c>
      <c r="C78" s="59" t="s">
        <v>926</v>
      </c>
      <c r="D78" s="59" t="s">
        <v>923</v>
      </c>
      <c r="E78" s="59" t="s">
        <v>1023</v>
      </c>
      <c r="F78" s="59" t="s">
        <v>1721</v>
      </c>
      <c r="G78" s="61">
        <f t="shared" si="1"/>
        <v>0</v>
      </c>
      <c r="H78" s="61"/>
      <c r="I78" s="61"/>
      <c r="J78" s="61"/>
    </row>
    <row r="79" spans="1:10" ht="18" customHeight="1">
      <c r="A79" s="59" t="s">
        <v>921</v>
      </c>
      <c r="B79" s="59" t="s">
        <v>1022</v>
      </c>
      <c r="C79" s="59" t="s">
        <v>942</v>
      </c>
      <c r="D79" s="59" t="s">
        <v>923</v>
      </c>
      <c r="E79" s="59" t="s">
        <v>1023</v>
      </c>
      <c r="F79" s="59" t="s">
        <v>1025</v>
      </c>
      <c r="G79" s="61">
        <f t="shared" si="1"/>
        <v>0</v>
      </c>
      <c r="H79" s="61"/>
      <c r="I79" s="61"/>
      <c r="J79" s="61"/>
    </row>
    <row r="80" spans="1:10" ht="18" customHeight="1">
      <c r="A80" s="148"/>
      <c r="B80" s="148" t="s">
        <v>1026</v>
      </c>
      <c r="C80" s="148"/>
      <c r="D80" s="148"/>
      <c r="E80" s="148"/>
      <c r="F80" s="148"/>
      <c r="G80" s="61">
        <f t="shared" si="1"/>
        <v>176.09</v>
      </c>
      <c r="H80" s="149">
        <v>139.1</v>
      </c>
      <c r="I80" s="149">
        <v>12.56</v>
      </c>
      <c r="J80" s="149">
        <v>24.43</v>
      </c>
    </row>
    <row r="81" spans="1:10" ht="18" customHeight="1">
      <c r="A81" s="59" t="s">
        <v>921</v>
      </c>
      <c r="B81" s="59" t="s">
        <v>1027</v>
      </c>
      <c r="C81" s="59" t="s">
        <v>922</v>
      </c>
      <c r="D81" s="59" t="s">
        <v>923</v>
      </c>
      <c r="E81" s="59" t="s">
        <v>1028</v>
      </c>
      <c r="F81" s="59" t="s">
        <v>1029</v>
      </c>
      <c r="G81" s="61">
        <f t="shared" si="1"/>
        <v>143.33000000000001</v>
      </c>
      <c r="H81" s="61">
        <v>119.24</v>
      </c>
      <c r="I81" s="61">
        <v>1.04</v>
      </c>
      <c r="J81" s="61">
        <v>23.05</v>
      </c>
    </row>
    <row r="82" spans="1:10" ht="18" customHeight="1">
      <c r="A82" s="59" t="s">
        <v>921</v>
      </c>
      <c r="B82" s="59" t="s">
        <v>1027</v>
      </c>
      <c r="C82" s="59" t="s">
        <v>941</v>
      </c>
      <c r="D82" s="59" t="s">
        <v>923</v>
      </c>
      <c r="E82" s="59" t="s">
        <v>1028</v>
      </c>
      <c r="F82" s="59" t="s">
        <v>1030</v>
      </c>
      <c r="G82" s="61">
        <f t="shared" si="1"/>
        <v>32.76</v>
      </c>
      <c r="H82" s="61">
        <v>19.86</v>
      </c>
      <c r="I82" s="61">
        <v>11.52</v>
      </c>
      <c r="J82" s="61">
        <v>1.38</v>
      </c>
    </row>
    <row r="83" spans="1:10" ht="18" customHeight="1">
      <c r="A83" s="148"/>
      <c r="B83" s="148" t="s">
        <v>1722</v>
      </c>
      <c r="C83" s="148"/>
      <c r="D83" s="148"/>
      <c r="E83" s="148"/>
      <c r="F83" s="148"/>
      <c r="G83" s="61">
        <f t="shared" si="1"/>
        <v>1528.6599999999999</v>
      </c>
      <c r="H83" s="149">
        <v>1311.06</v>
      </c>
      <c r="I83" s="149">
        <v>16.829999999999998</v>
      </c>
      <c r="J83" s="149">
        <v>200.77</v>
      </c>
    </row>
    <row r="84" spans="1:10" ht="18" customHeight="1">
      <c r="A84" s="59" t="s">
        <v>921</v>
      </c>
      <c r="B84" s="59" t="s">
        <v>1723</v>
      </c>
      <c r="C84" s="59" t="s">
        <v>922</v>
      </c>
      <c r="D84" s="59" t="s">
        <v>923</v>
      </c>
      <c r="E84" s="59" t="s">
        <v>1724</v>
      </c>
      <c r="F84" s="59" t="s">
        <v>1725</v>
      </c>
      <c r="G84" s="61">
        <f t="shared" si="1"/>
        <v>1380.54</v>
      </c>
      <c r="H84" s="61">
        <v>1170.08</v>
      </c>
      <c r="I84" s="61">
        <v>16.829999999999998</v>
      </c>
      <c r="J84" s="61">
        <v>193.63</v>
      </c>
    </row>
    <row r="85" spans="1:10" ht="18" customHeight="1">
      <c r="A85" s="59" t="s">
        <v>921</v>
      </c>
      <c r="B85" s="59" t="s">
        <v>1723</v>
      </c>
      <c r="C85" s="59" t="s">
        <v>933</v>
      </c>
      <c r="D85" s="59" t="s">
        <v>923</v>
      </c>
      <c r="E85" s="59" t="s">
        <v>1724</v>
      </c>
      <c r="F85" s="59" t="s">
        <v>1726</v>
      </c>
      <c r="G85" s="61">
        <f t="shared" si="1"/>
        <v>0</v>
      </c>
      <c r="H85" s="61"/>
      <c r="I85" s="61"/>
      <c r="J85" s="61"/>
    </row>
    <row r="86" spans="1:10" ht="18" customHeight="1">
      <c r="A86" s="59" t="s">
        <v>921</v>
      </c>
      <c r="B86" s="59" t="s">
        <v>1723</v>
      </c>
      <c r="C86" s="59" t="s">
        <v>937</v>
      </c>
      <c r="D86" s="59" t="s">
        <v>923</v>
      </c>
      <c r="E86" s="59" t="s">
        <v>1724</v>
      </c>
      <c r="F86" s="59" t="s">
        <v>1727</v>
      </c>
      <c r="G86" s="61">
        <f t="shared" si="1"/>
        <v>0</v>
      </c>
      <c r="H86" s="61"/>
      <c r="I86" s="61"/>
      <c r="J86" s="61"/>
    </row>
    <row r="87" spans="1:10" ht="18" customHeight="1">
      <c r="A87" s="59" t="s">
        <v>921</v>
      </c>
      <c r="B87" s="59" t="s">
        <v>1723</v>
      </c>
      <c r="C87" s="59" t="s">
        <v>941</v>
      </c>
      <c r="D87" s="59" t="s">
        <v>923</v>
      </c>
      <c r="E87" s="59" t="s">
        <v>1724</v>
      </c>
      <c r="F87" s="59" t="s">
        <v>1728</v>
      </c>
      <c r="G87" s="61">
        <f t="shared" si="1"/>
        <v>148.11999999999998</v>
      </c>
      <c r="H87" s="61">
        <v>140.97999999999999</v>
      </c>
      <c r="I87" s="61"/>
      <c r="J87" s="61">
        <v>7.14</v>
      </c>
    </row>
    <row r="88" spans="1:10" ht="18" customHeight="1">
      <c r="A88" s="59" t="s">
        <v>921</v>
      </c>
      <c r="B88" s="59" t="s">
        <v>1723</v>
      </c>
      <c r="C88" s="59" t="s">
        <v>942</v>
      </c>
      <c r="D88" s="59" t="s">
        <v>923</v>
      </c>
      <c r="E88" s="59" t="s">
        <v>1724</v>
      </c>
      <c r="F88" s="59" t="s">
        <v>1729</v>
      </c>
      <c r="G88" s="61">
        <f t="shared" si="1"/>
        <v>0</v>
      </c>
      <c r="H88" s="61"/>
      <c r="I88" s="61"/>
      <c r="J88" s="61"/>
    </row>
    <row r="89" spans="1:10" ht="18" customHeight="1">
      <c r="A89" s="148"/>
      <c r="B89" s="148" t="s">
        <v>1031</v>
      </c>
      <c r="C89" s="148"/>
      <c r="D89" s="148"/>
      <c r="E89" s="148"/>
      <c r="F89" s="148"/>
      <c r="G89" s="61">
        <f t="shared" si="1"/>
        <v>13.419999999999998</v>
      </c>
      <c r="H89" s="149">
        <v>12.11</v>
      </c>
      <c r="I89" s="149">
        <v>0.45</v>
      </c>
      <c r="J89" s="149">
        <v>0.86</v>
      </c>
    </row>
    <row r="90" spans="1:10" ht="18" customHeight="1">
      <c r="A90" s="59" t="s">
        <v>921</v>
      </c>
      <c r="B90" s="59" t="s">
        <v>942</v>
      </c>
      <c r="C90" s="59" t="s">
        <v>942</v>
      </c>
      <c r="D90" s="59" t="s">
        <v>923</v>
      </c>
      <c r="E90" s="59" t="s">
        <v>1032</v>
      </c>
      <c r="F90" s="59" t="s">
        <v>1033</v>
      </c>
      <c r="G90" s="61">
        <f t="shared" si="1"/>
        <v>13.419999999999998</v>
      </c>
      <c r="H90" s="61">
        <v>12.11</v>
      </c>
      <c r="I90" s="61">
        <v>0.45</v>
      </c>
      <c r="J90" s="61">
        <v>0.86</v>
      </c>
    </row>
    <row r="91" spans="1:10" ht="18" customHeight="1">
      <c r="A91" s="148" t="s">
        <v>1034</v>
      </c>
      <c r="B91" s="148"/>
      <c r="C91" s="148"/>
      <c r="D91" s="148"/>
      <c r="E91" s="148"/>
      <c r="F91" s="148"/>
      <c r="G91" s="61">
        <f t="shared" si="1"/>
        <v>74.97</v>
      </c>
      <c r="H91" s="149">
        <v>69.48</v>
      </c>
      <c r="I91" s="149">
        <v>0.32</v>
      </c>
      <c r="J91" s="149">
        <v>5.17</v>
      </c>
    </row>
    <row r="92" spans="1:10" ht="18" customHeight="1">
      <c r="A92" s="148"/>
      <c r="B92" s="148" t="s">
        <v>960</v>
      </c>
      <c r="C92" s="148"/>
      <c r="D92" s="148"/>
      <c r="E92" s="148"/>
      <c r="F92" s="148"/>
      <c r="G92" s="61">
        <f t="shared" si="1"/>
        <v>74.97</v>
      </c>
      <c r="H92" s="149">
        <v>69.48</v>
      </c>
      <c r="I92" s="149">
        <v>0.32</v>
      </c>
      <c r="J92" s="149">
        <v>5.17</v>
      </c>
    </row>
    <row r="93" spans="1:10" ht="18" customHeight="1">
      <c r="A93" s="59" t="s">
        <v>1035</v>
      </c>
      <c r="B93" s="59" t="s">
        <v>939</v>
      </c>
      <c r="C93" s="59" t="s">
        <v>945</v>
      </c>
      <c r="D93" s="59" t="s">
        <v>1036</v>
      </c>
      <c r="E93" s="59" t="s">
        <v>1037</v>
      </c>
      <c r="F93" s="59" t="s">
        <v>1730</v>
      </c>
      <c r="G93" s="61">
        <f t="shared" si="1"/>
        <v>0</v>
      </c>
      <c r="H93" s="61"/>
      <c r="I93" s="61"/>
      <c r="J93" s="61"/>
    </row>
    <row r="94" spans="1:10" ht="18" customHeight="1">
      <c r="A94" s="59" t="s">
        <v>1035</v>
      </c>
      <c r="B94" s="59" t="s">
        <v>939</v>
      </c>
      <c r="C94" s="59" t="s">
        <v>928</v>
      </c>
      <c r="D94" s="59" t="s">
        <v>1036</v>
      </c>
      <c r="E94" s="59" t="s">
        <v>1037</v>
      </c>
      <c r="F94" s="59" t="s">
        <v>1038</v>
      </c>
      <c r="G94" s="61">
        <f t="shared" si="1"/>
        <v>74.97</v>
      </c>
      <c r="H94" s="61">
        <v>69.48</v>
      </c>
      <c r="I94" s="61">
        <v>0.32</v>
      </c>
      <c r="J94" s="61">
        <v>5.17</v>
      </c>
    </row>
    <row r="95" spans="1:10" ht="18" customHeight="1">
      <c r="A95" s="59" t="s">
        <v>1035</v>
      </c>
      <c r="B95" s="59" t="s">
        <v>939</v>
      </c>
      <c r="C95" s="59" t="s">
        <v>942</v>
      </c>
      <c r="D95" s="59" t="s">
        <v>1036</v>
      </c>
      <c r="E95" s="59" t="s">
        <v>1037</v>
      </c>
      <c r="F95" s="59" t="s">
        <v>1039</v>
      </c>
      <c r="G95" s="61">
        <f t="shared" si="1"/>
        <v>0</v>
      </c>
      <c r="H95" s="61"/>
      <c r="I95" s="61"/>
      <c r="J95" s="61"/>
    </row>
    <row r="96" spans="1:10" ht="18" customHeight="1">
      <c r="A96" s="148" t="s">
        <v>1040</v>
      </c>
      <c r="B96" s="148"/>
      <c r="C96" s="148"/>
      <c r="D96" s="148"/>
      <c r="E96" s="148"/>
      <c r="F96" s="148"/>
      <c r="G96" s="61">
        <f t="shared" si="1"/>
        <v>4867.2000000000007</v>
      </c>
      <c r="H96" s="149">
        <v>3558.28</v>
      </c>
      <c r="I96" s="149">
        <v>78.209999999999994</v>
      </c>
      <c r="J96" s="149">
        <v>1230.71</v>
      </c>
    </row>
    <row r="97" spans="1:10" ht="18" customHeight="1">
      <c r="A97" s="148"/>
      <c r="B97" s="148" t="s">
        <v>920</v>
      </c>
      <c r="C97" s="148"/>
      <c r="D97" s="148"/>
      <c r="E97" s="148"/>
      <c r="F97" s="148"/>
      <c r="G97" s="61">
        <f t="shared" si="1"/>
        <v>0</v>
      </c>
      <c r="H97" s="149"/>
      <c r="I97" s="149"/>
      <c r="J97" s="149"/>
    </row>
    <row r="98" spans="1:10" ht="18" customHeight="1">
      <c r="A98" s="59" t="s">
        <v>1041</v>
      </c>
      <c r="B98" s="59" t="s">
        <v>922</v>
      </c>
      <c r="C98" s="59" t="s">
        <v>922</v>
      </c>
      <c r="D98" s="59" t="s">
        <v>1042</v>
      </c>
      <c r="E98" s="59" t="s">
        <v>1731</v>
      </c>
      <c r="F98" s="59" t="s">
        <v>1732</v>
      </c>
      <c r="G98" s="61">
        <f t="shared" si="1"/>
        <v>0</v>
      </c>
      <c r="H98" s="61"/>
      <c r="I98" s="61"/>
      <c r="J98" s="61"/>
    </row>
    <row r="99" spans="1:10" ht="18" customHeight="1">
      <c r="A99" s="148"/>
      <c r="B99" s="148" t="s">
        <v>932</v>
      </c>
      <c r="C99" s="148"/>
      <c r="D99" s="148"/>
      <c r="E99" s="148"/>
      <c r="F99" s="148"/>
      <c r="G99" s="61">
        <f t="shared" si="1"/>
        <v>2869.37</v>
      </c>
      <c r="H99" s="149">
        <v>2106.73</v>
      </c>
      <c r="I99" s="149">
        <v>32.99</v>
      </c>
      <c r="J99" s="149">
        <v>729.65</v>
      </c>
    </row>
    <row r="100" spans="1:10" ht="18" customHeight="1">
      <c r="A100" s="59" t="s">
        <v>1041</v>
      </c>
      <c r="B100" s="59" t="s">
        <v>933</v>
      </c>
      <c r="C100" s="59" t="s">
        <v>922</v>
      </c>
      <c r="D100" s="59" t="s">
        <v>1042</v>
      </c>
      <c r="E100" s="59" t="s">
        <v>1043</v>
      </c>
      <c r="F100" s="59" t="s">
        <v>1044</v>
      </c>
      <c r="G100" s="61">
        <f t="shared" si="1"/>
        <v>2869.37</v>
      </c>
      <c r="H100" s="61">
        <v>2106.73</v>
      </c>
      <c r="I100" s="61">
        <v>32.99</v>
      </c>
      <c r="J100" s="61">
        <v>729.65</v>
      </c>
    </row>
    <row r="101" spans="1:10" ht="18" customHeight="1">
      <c r="A101" s="59" t="s">
        <v>1041</v>
      </c>
      <c r="B101" s="59" t="s">
        <v>933</v>
      </c>
      <c r="C101" s="59" t="s">
        <v>1152</v>
      </c>
      <c r="D101" s="59" t="s">
        <v>1042</v>
      </c>
      <c r="E101" s="59" t="s">
        <v>1043</v>
      </c>
      <c r="F101" s="59" t="s">
        <v>1733</v>
      </c>
      <c r="G101" s="61">
        <f t="shared" si="1"/>
        <v>0</v>
      </c>
      <c r="H101" s="61"/>
      <c r="I101" s="61"/>
      <c r="J101" s="61"/>
    </row>
    <row r="102" spans="1:10" ht="18" customHeight="1">
      <c r="A102" s="59" t="s">
        <v>1041</v>
      </c>
      <c r="B102" s="59" t="s">
        <v>933</v>
      </c>
      <c r="C102" s="59" t="s">
        <v>1156</v>
      </c>
      <c r="D102" s="59" t="s">
        <v>1042</v>
      </c>
      <c r="E102" s="59" t="s">
        <v>1043</v>
      </c>
      <c r="F102" s="59" t="s">
        <v>1734</v>
      </c>
      <c r="G102" s="61">
        <f t="shared" si="1"/>
        <v>0</v>
      </c>
      <c r="H102" s="61"/>
      <c r="I102" s="61"/>
      <c r="J102" s="61"/>
    </row>
    <row r="103" spans="1:10" ht="18" customHeight="1">
      <c r="A103" s="59" t="s">
        <v>1041</v>
      </c>
      <c r="B103" s="59" t="s">
        <v>933</v>
      </c>
      <c r="C103" s="59" t="s">
        <v>1159</v>
      </c>
      <c r="D103" s="59" t="s">
        <v>1042</v>
      </c>
      <c r="E103" s="59" t="s">
        <v>1043</v>
      </c>
      <c r="F103" s="59" t="s">
        <v>1735</v>
      </c>
      <c r="G103" s="61">
        <f t="shared" si="1"/>
        <v>0</v>
      </c>
      <c r="H103" s="61"/>
      <c r="I103" s="61"/>
      <c r="J103" s="61"/>
    </row>
    <row r="104" spans="1:10" ht="18" customHeight="1">
      <c r="A104" s="59" t="s">
        <v>1041</v>
      </c>
      <c r="B104" s="59" t="s">
        <v>933</v>
      </c>
      <c r="C104" s="59" t="s">
        <v>942</v>
      </c>
      <c r="D104" s="59" t="s">
        <v>1042</v>
      </c>
      <c r="E104" s="59" t="s">
        <v>1043</v>
      </c>
      <c r="F104" s="59" t="s">
        <v>1046</v>
      </c>
      <c r="G104" s="61">
        <f t="shared" si="1"/>
        <v>0</v>
      </c>
      <c r="H104" s="61"/>
      <c r="I104" s="61"/>
      <c r="J104" s="61"/>
    </row>
    <row r="105" spans="1:10" ht="18" customHeight="1">
      <c r="A105" s="148"/>
      <c r="B105" s="148" t="s">
        <v>950</v>
      </c>
      <c r="C105" s="148"/>
      <c r="D105" s="148"/>
      <c r="E105" s="148"/>
      <c r="F105" s="148"/>
      <c r="G105" s="61">
        <f t="shared" si="1"/>
        <v>786.9</v>
      </c>
      <c r="H105" s="149">
        <v>590.11</v>
      </c>
      <c r="I105" s="149">
        <v>7.18</v>
      </c>
      <c r="J105" s="149">
        <v>189.61</v>
      </c>
    </row>
    <row r="106" spans="1:10" ht="18" customHeight="1">
      <c r="A106" s="59" t="s">
        <v>1041</v>
      </c>
      <c r="B106" s="59" t="s">
        <v>926</v>
      </c>
      <c r="C106" s="59" t="s">
        <v>922</v>
      </c>
      <c r="D106" s="59" t="s">
        <v>1042</v>
      </c>
      <c r="E106" s="59" t="s">
        <v>1047</v>
      </c>
      <c r="F106" s="59" t="s">
        <v>1048</v>
      </c>
      <c r="G106" s="61">
        <f t="shared" si="1"/>
        <v>786.9</v>
      </c>
      <c r="H106" s="61">
        <v>590.11</v>
      </c>
      <c r="I106" s="61">
        <v>7.18</v>
      </c>
      <c r="J106" s="61">
        <v>189.61</v>
      </c>
    </row>
    <row r="107" spans="1:10" ht="18" customHeight="1">
      <c r="A107" s="59" t="s">
        <v>1041</v>
      </c>
      <c r="B107" s="59" t="s">
        <v>926</v>
      </c>
      <c r="C107" s="59" t="s">
        <v>942</v>
      </c>
      <c r="D107" s="59" t="s">
        <v>1042</v>
      </c>
      <c r="E107" s="59" t="s">
        <v>1047</v>
      </c>
      <c r="F107" s="59" t="s">
        <v>1049</v>
      </c>
      <c r="G107" s="61">
        <f t="shared" si="1"/>
        <v>0</v>
      </c>
      <c r="H107" s="61"/>
      <c r="I107" s="61"/>
      <c r="J107" s="61"/>
    </row>
    <row r="108" spans="1:10" ht="18" customHeight="1">
      <c r="A108" s="148"/>
      <c r="B108" s="148" t="s">
        <v>954</v>
      </c>
      <c r="C108" s="148"/>
      <c r="D108" s="148"/>
      <c r="E108" s="148"/>
      <c r="F108" s="148"/>
      <c r="G108" s="61">
        <f t="shared" si="1"/>
        <v>868.97</v>
      </c>
      <c r="H108" s="149">
        <v>630.78</v>
      </c>
      <c r="I108" s="149">
        <v>33.26</v>
      </c>
      <c r="J108" s="149">
        <v>204.93</v>
      </c>
    </row>
    <row r="109" spans="1:10" ht="18" customHeight="1">
      <c r="A109" s="59" t="s">
        <v>1041</v>
      </c>
      <c r="B109" s="59" t="s">
        <v>937</v>
      </c>
      <c r="C109" s="59" t="s">
        <v>922</v>
      </c>
      <c r="D109" s="59" t="s">
        <v>1042</v>
      </c>
      <c r="E109" s="59" t="s">
        <v>1050</v>
      </c>
      <c r="F109" s="59" t="s">
        <v>1051</v>
      </c>
      <c r="G109" s="61">
        <f t="shared" si="1"/>
        <v>868.97</v>
      </c>
      <c r="H109" s="61">
        <v>630.78</v>
      </c>
      <c r="I109" s="61">
        <v>33.26</v>
      </c>
      <c r="J109" s="61">
        <v>204.93</v>
      </c>
    </row>
    <row r="110" spans="1:10" ht="18" customHeight="1">
      <c r="A110" s="59" t="s">
        <v>1041</v>
      </c>
      <c r="B110" s="59" t="s">
        <v>937</v>
      </c>
      <c r="C110" s="59" t="s">
        <v>942</v>
      </c>
      <c r="D110" s="59" t="s">
        <v>1042</v>
      </c>
      <c r="E110" s="59" t="s">
        <v>1050</v>
      </c>
      <c r="F110" s="59" t="s">
        <v>1052</v>
      </c>
      <c r="G110" s="61">
        <f t="shared" si="1"/>
        <v>0</v>
      </c>
      <c r="H110" s="61"/>
      <c r="I110" s="61"/>
      <c r="J110" s="61"/>
    </row>
    <row r="111" spans="1:10" ht="18" customHeight="1">
      <c r="A111" s="148"/>
      <c r="B111" s="148" t="s">
        <v>960</v>
      </c>
      <c r="C111" s="148"/>
      <c r="D111" s="148"/>
      <c r="E111" s="148"/>
      <c r="F111" s="148"/>
      <c r="G111" s="61">
        <f t="shared" si="1"/>
        <v>341.96</v>
      </c>
      <c r="H111" s="149">
        <v>230.66</v>
      </c>
      <c r="I111" s="149">
        <v>4.78</v>
      </c>
      <c r="J111" s="149">
        <v>106.52</v>
      </c>
    </row>
    <row r="112" spans="1:10" ht="18" customHeight="1">
      <c r="A112" s="59" t="s">
        <v>1041</v>
      </c>
      <c r="B112" s="59" t="s">
        <v>939</v>
      </c>
      <c r="C112" s="59" t="s">
        <v>922</v>
      </c>
      <c r="D112" s="59" t="s">
        <v>1042</v>
      </c>
      <c r="E112" s="59" t="s">
        <v>1053</v>
      </c>
      <c r="F112" s="59" t="s">
        <v>1054</v>
      </c>
      <c r="G112" s="61">
        <f t="shared" si="1"/>
        <v>341.96</v>
      </c>
      <c r="H112" s="61">
        <v>230.66</v>
      </c>
      <c r="I112" s="61">
        <v>4.78</v>
      </c>
      <c r="J112" s="61">
        <v>106.52</v>
      </c>
    </row>
    <row r="113" spans="1:10" ht="18" customHeight="1">
      <c r="A113" s="59" t="s">
        <v>1041</v>
      </c>
      <c r="B113" s="59" t="s">
        <v>939</v>
      </c>
      <c r="C113" s="59" t="s">
        <v>926</v>
      </c>
      <c r="D113" s="59" t="s">
        <v>1042</v>
      </c>
      <c r="E113" s="59" t="s">
        <v>1053</v>
      </c>
      <c r="F113" s="59" t="s">
        <v>1055</v>
      </c>
      <c r="G113" s="61">
        <f t="shared" si="1"/>
        <v>0</v>
      </c>
      <c r="H113" s="61"/>
      <c r="I113" s="61"/>
      <c r="J113" s="61"/>
    </row>
    <row r="114" spans="1:10" ht="18" customHeight="1">
      <c r="A114" s="59" t="s">
        <v>1041</v>
      </c>
      <c r="B114" s="59" t="s">
        <v>939</v>
      </c>
      <c r="C114" s="59" t="s">
        <v>939</v>
      </c>
      <c r="D114" s="59" t="s">
        <v>1042</v>
      </c>
      <c r="E114" s="59" t="s">
        <v>1053</v>
      </c>
      <c r="F114" s="59" t="s">
        <v>1736</v>
      </c>
      <c r="G114" s="61">
        <f t="shared" si="1"/>
        <v>0</v>
      </c>
      <c r="H114" s="61"/>
      <c r="I114" s="61"/>
      <c r="J114" s="61"/>
    </row>
    <row r="115" spans="1:10" ht="18" customHeight="1">
      <c r="A115" s="59" t="s">
        <v>1041</v>
      </c>
      <c r="B115" s="59" t="s">
        <v>939</v>
      </c>
      <c r="C115" s="59" t="s">
        <v>928</v>
      </c>
      <c r="D115" s="59" t="s">
        <v>1042</v>
      </c>
      <c r="E115" s="59" t="s">
        <v>1053</v>
      </c>
      <c r="F115" s="59" t="s">
        <v>1056</v>
      </c>
      <c r="G115" s="61">
        <f t="shared" si="1"/>
        <v>0</v>
      </c>
      <c r="H115" s="61"/>
      <c r="I115" s="61"/>
      <c r="J115" s="61"/>
    </row>
    <row r="116" spans="1:10" ht="18" customHeight="1">
      <c r="A116" s="59" t="s">
        <v>1041</v>
      </c>
      <c r="B116" s="59" t="s">
        <v>939</v>
      </c>
      <c r="C116" s="59" t="s">
        <v>971</v>
      </c>
      <c r="D116" s="59" t="s">
        <v>1042</v>
      </c>
      <c r="E116" s="59" t="s">
        <v>1053</v>
      </c>
      <c r="F116" s="59" t="s">
        <v>1057</v>
      </c>
      <c r="G116" s="61">
        <f t="shared" si="1"/>
        <v>0</v>
      </c>
      <c r="H116" s="61"/>
      <c r="I116" s="61"/>
      <c r="J116" s="61"/>
    </row>
    <row r="117" spans="1:10" ht="18" customHeight="1">
      <c r="A117" s="59" t="s">
        <v>1041</v>
      </c>
      <c r="B117" s="59" t="s">
        <v>939</v>
      </c>
      <c r="C117" s="59" t="s">
        <v>942</v>
      </c>
      <c r="D117" s="59" t="s">
        <v>1042</v>
      </c>
      <c r="E117" s="59" t="s">
        <v>1053</v>
      </c>
      <c r="F117" s="59" t="s">
        <v>1058</v>
      </c>
      <c r="G117" s="61">
        <f t="shared" si="1"/>
        <v>0</v>
      </c>
      <c r="H117" s="61"/>
      <c r="I117" s="61"/>
      <c r="J117" s="61"/>
    </row>
    <row r="118" spans="1:10" ht="18" customHeight="1">
      <c r="A118" s="148"/>
      <c r="B118" s="148" t="s">
        <v>1031</v>
      </c>
      <c r="C118" s="148"/>
      <c r="D118" s="148"/>
      <c r="E118" s="148"/>
      <c r="F118" s="148"/>
      <c r="G118" s="61">
        <f t="shared" si="1"/>
        <v>0</v>
      </c>
      <c r="H118" s="149"/>
      <c r="I118" s="149"/>
      <c r="J118" s="149"/>
    </row>
    <row r="119" spans="1:10" ht="18" customHeight="1">
      <c r="A119" s="59" t="s">
        <v>1041</v>
      </c>
      <c r="B119" s="59" t="s">
        <v>942</v>
      </c>
      <c r="C119" s="59" t="s">
        <v>922</v>
      </c>
      <c r="D119" s="59" t="s">
        <v>1042</v>
      </c>
      <c r="E119" s="59" t="s">
        <v>1737</v>
      </c>
      <c r="F119" s="59" t="s">
        <v>1738</v>
      </c>
      <c r="G119" s="61">
        <f t="shared" si="1"/>
        <v>0</v>
      </c>
      <c r="H119" s="61"/>
      <c r="I119" s="61"/>
      <c r="J119" s="61"/>
    </row>
    <row r="120" spans="1:10" ht="18" customHeight="1">
      <c r="A120" s="148" t="s">
        <v>1059</v>
      </c>
      <c r="B120" s="148"/>
      <c r="C120" s="148"/>
      <c r="D120" s="148"/>
      <c r="E120" s="148"/>
      <c r="F120" s="148"/>
      <c r="G120" s="61">
        <f t="shared" si="1"/>
        <v>24723.119999999999</v>
      </c>
      <c r="H120" s="149">
        <v>23531.4</v>
      </c>
      <c r="I120" s="149">
        <v>750.51</v>
      </c>
      <c r="J120" s="149">
        <v>441.21</v>
      </c>
    </row>
    <row r="121" spans="1:10" ht="18" customHeight="1">
      <c r="A121" s="148"/>
      <c r="B121" s="148" t="s">
        <v>920</v>
      </c>
      <c r="C121" s="148"/>
      <c r="D121" s="148"/>
      <c r="E121" s="148"/>
      <c r="F121" s="148"/>
      <c r="G121" s="61">
        <f t="shared" si="1"/>
        <v>564.04000000000008</v>
      </c>
      <c r="H121" s="149">
        <v>490.04</v>
      </c>
      <c r="I121" s="149">
        <v>38.049999999999997</v>
      </c>
      <c r="J121" s="149">
        <v>35.950000000000003</v>
      </c>
    </row>
    <row r="122" spans="1:10" ht="18" customHeight="1">
      <c r="A122" s="59" t="s">
        <v>1060</v>
      </c>
      <c r="B122" s="59" t="s">
        <v>922</v>
      </c>
      <c r="C122" s="59" t="s">
        <v>922</v>
      </c>
      <c r="D122" s="59" t="s">
        <v>1061</v>
      </c>
      <c r="E122" s="59" t="s">
        <v>1062</v>
      </c>
      <c r="F122" s="59" t="s">
        <v>1063</v>
      </c>
      <c r="G122" s="61">
        <f t="shared" si="1"/>
        <v>468.14</v>
      </c>
      <c r="H122" s="61">
        <v>421.81</v>
      </c>
      <c r="I122" s="61">
        <v>38.049999999999997</v>
      </c>
      <c r="J122" s="61">
        <v>8.2799999999999994</v>
      </c>
    </row>
    <row r="123" spans="1:10" ht="18" customHeight="1">
      <c r="A123" s="59" t="s">
        <v>1060</v>
      </c>
      <c r="B123" s="59" t="s">
        <v>922</v>
      </c>
      <c r="C123" s="59" t="s">
        <v>933</v>
      </c>
      <c r="D123" s="59" t="s">
        <v>1061</v>
      </c>
      <c r="E123" s="59" t="s">
        <v>1062</v>
      </c>
      <c r="F123" s="59" t="s">
        <v>1064</v>
      </c>
      <c r="G123" s="61">
        <f t="shared" si="1"/>
        <v>0</v>
      </c>
      <c r="H123" s="61"/>
      <c r="I123" s="61"/>
      <c r="J123" s="61"/>
    </row>
    <row r="124" spans="1:10" ht="18" customHeight="1">
      <c r="A124" s="59" t="s">
        <v>1060</v>
      </c>
      <c r="B124" s="59" t="s">
        <v>922</v>
      </c>
      <c r="C124" s="59" t="s">
        <v>945</v>
      </c>
      <c r="D124" s="59" t="s">
        <v>1061</v>
      </c>
      <c r="E124" s="59" t="s">
        <v>1062</v>
      </c>
      <c r="F124" s="59" t="s">
        <v>1065</v>
      </c>
      <c r="G124" s="61">
        <f t="shared" si="1"/>
        <v>95.9</v>
      </c>
      <c r="H124" s="61">
        <v>68.23</v>
      </c>
      <c r="I124" s="61"/>
      <c r="J124" s="61">
        <v>27.67</v>
      </c>
    </row>
    <row r="125" spans="1:10" ht="18" customHeight="1">
      <c r="A125" s="59" t="s">
        <v>1060</v>
      </c>
      <c r="B125" s="59" t="s">
        <v>922</v>
      </c>
      <c r="C125" s="59" t="s">
        <v>942</v>
      </c>
      <c r="D125" s="59" t="s">
        <v>1061</v>
      </c>
      <c r="E125" s="59" t="s">
        <v>1062</v>
      </c>
      <c r="F125" s="59" t="s">
        <v>1066</v>
      </c>
      <c r="G125" s="61">
        <f t="shared" si="1"/>
        <v>0</v>
      </c>
      <c r="H125" s="61"/>
      <c r="I125" s="61"/>
      <c r="J125" s="61"/>
    </row>
    <row r="126" spans="1:10" ht="18" customHeight="1">
      <c r="A126" s="148"/>
      <c r="B126" s="148" t="s">
        <v>932</v>
      </c>
      <c r="C126" s="148"/>
      <c r="D126" s="148"/>
      <c r="E126" s="148"/>
      <c r="F126" s="148"/>
      <c r="G126" s="61">
        <f t="shared" si="1"/>
        <v>21790.77</v>
      </c>
      <c r="H126" s="149">
        <v>20769.080000000002</v>
      </c>
      <c r="I126" s="149">
        <v>664.46</v>
      </c>
      <c r="J126" s="149">
        <v>357.23</v>
      </c>
    </row>
    <row r="127" spans="1:10" ht="18" customHeight="1">
      <c r="A127" s="59" t="s">
        <v>1060</v>
      </c>
      <c r="B127" s="59" t="s">
        <v>933</v>
      </c>
      <c r="C127" s="59" t="s">
        <v>922</v>
      </c>
      <c r="D127" s="59" t="s">
        <v>1061</v>
      </c>
      <c r="E127" s="59" t="s">
        <v>1067</v>
      </c>
      <c r="F127" s="59" t="s">
        <v>1068</v>
      </c>
      <c r="G127" s="61">
        <f t="shared" si="1"/>
        <v>256.37</v>
      </c>
      <c r="H127" s="61">
        <v>252.02</v>
      </c>
      <c r="I127" s="61"/>
      <c r="J127" s="61">
        <v>4.3499999999999996</v>
      </c>
    </row>
    <row r="128" spans="1:10" ht="18" customHeight="1">
      <c r="A128" s="59" t="s">
        <v>1060</v>
      </c>
      <c r="B128" s="59" t="s">
        <v>933</v>
      </c>
      <c r="C128" s="59" t="s">
        <v>933</v>
      </c>
      <c r="D128" s="59" t="s">
        <v>1061</v>
      </c>
      <c r="E128" s="59" t="s">
        <v>1067</v>
      </c>
      <c r="F128" s="59" t="s">
        <v>1069</v>
      </c>
      <c r="G128" s="61">
        <f t="shared" si="1"/>
        <v>17571.660000000003</v>
      </c>
      <c r="H128" s="61">
        <v>16744.2</v>
      </c>
      <c r="I128" s="61">
        <v>544.05999999999995</v>
      </c>
      <c r="J128" s="61">
        <v>283.39999999999998</v>
      </c>
    </row>
    <row r="129" spans="1:10" ht="18" customHeight="1">
      <c r="A129" s="59" t="s">
        <v>1060</v>
      </c>
      <c r="B129" s="59" t="s">
        <v>933</v>
      </c>
      <c r="C129" s="59" t="s">
        <v>945</v>
      </c>
      <c r="D129" s="59" t="s">
        <v>1061</v>
      </c>
      <c r="E129" s="59" t="s">
        <v>1067</v>
      </c>
      <c r="F129" s="59" t="s">
        <v>1070</v>
      </c>
      <c r="G129" s="61">
        <f t="shared" si="1"/>
        <v>1110.1399999999999</v>
      </c>
      <c r="H129" s="61">
        <v>1060.8499999999999</v>
      </c>
      <c r="I129" s="61">
        <v>29.5</v>
      </c>
      <c r="J129" s="61">
        <v>19.79</v>
      </c>
    </row>
    <row r="130" spans="1:10" ht="18" customHeight="1">
      <c r="A130" s="59" t="s">
        <v>1060</v>
      </c>
      <c r="B130" s="59" t="s">
        <v>933</v>
      </c>
      <c r="C130" s="59" t="s">
        <v>926</v>
      </c>
      <c r="D130" s="59" t="s">
        <v>1061</v>
      </c>
      <c r="E130" s="59" t="s">
        <v>1067</v>
      </c>
      <c r="F130" s="59" t="s">
        <v>1071</v>
      </c>
      <c r="G130" s="61">
        <f t="shared" si="1"/>
        <v>2852.6000000000004</v>
      </c>
      <c r="H130" s="61">
        <v>2712.01</v>
      </c>
      <c r="I130" s="61">
        <v>90.9</v>
      </c>
      <c r="J130" s="61">
        <v>49.69</v>
      </c>
    </row>
    <row r="131" spans="1:10" ht="18" customHeight="1">
      <c r="A131" s="59" t="s">
        <v>1060</v>
      </c>
      <c r="B131" s="59" t="s">
        <v>933</v>
      </c>
      <c r="C131" s="59" t="s">
        <v>942</v>
      </c>
      <c r="D131" s="59" t="s">
        <v>1061</v>
      </c>
      <c r="E131" s="59" t="s">
        <v>1067</v>
      </c>
      <c r="F131" s="59" t="s">
        <v>1072</v>
      </c>
      <c r="G131" s="61">
        <f t="shared" si="1"/>
        <v>0</v>
      </c>
      <c r="H131" s="61"/>
      <c r="I131" s="61"/>
      <c r="J131" s="61"/>
    </row>
    <row r="132" spans="1:10" ht="18" customHeight="1">
      <c r="A132" s="148"/>
      <c r="B132" s="148" t="s">
        <v>944</v>
      </c>
      <c r="C132" s="148"/>
      <c r="D132" s="148"/>
      <c r="E132" s="148"/>
      <c r="F132" s="148"/>
      <c r="G132" s="61">
        <f t="shared" si="1"/>
        <v>1970.9899999999998</v>
      </c>
      <c r="H132" s="149">
        <v>1905.86</v>
      </c>
      <c r="I132" s="149">
        <v>30.36</v>
      </c>
      <c r="J132" s="149">
        <v>34.770000000000003</v>
      </c>
    </row>
    <row r="133" spans="1:10" ht="18" customHeight="1">
      <c r="A133" s="59" t="s">
        <v>1060</v>
      </c>
      <c r="B133" s="59" t="s">
        <v>945</v>
      </c>
      <c r="C133" s="59" t="s">
        <v>933</v>
      </c>
      <c r="D133" s="59" t="s">
        <v>1061</v>
      </c>
      <c r="E133" s="59" t="s">
        <v>1073</v>
      </c>
      <c r="F133" s="59" t="s">
        <v>1074</v>
      </c>
      <c r="G133" s="61">
        <f t="shared" si="1"/>
        <v>0</v>
      </c>
      <c r="H133" s="61"/>
      <c r="I133" s="61"/>
      <c r="J133" s="61"/>
    </row>
    <row r="134" spans="1:10" ht="18" customHeight="1">
      <c r="A134" s="59" t="s">
        <v>1060</v>
      </c>
      <c r="B134" s="59" t="s">
        <v>945</v>
      </c>
      <c r="C134" s="59" t="s">
        <v>926</v>
      </c>
      <c r="D134" s="59" t="s">
        <v>1061</v>
      </c>
      <c r="E134" s="59" t="s">
        <v>1073</v>
      </c>
      <c r="F134" s="59" t="s">
        <v>1075</v>
      </c>
      <c r="G134" s="61">
        <f t="shared" si="1"/>
        <v>1970.9899999999998</v>
      </c>
      <c r="H134" s="61">
        <v>1905.86</v>
      </c>
      <c r="I134" s="61">
        <v>30.36</v>
      </c>
      <c r="J134" s="61">
        <v>34.770000000000003</v>
      </c>
    </row>
    <row r="135" spans="1:10" ht="18" customHeight="1">
      <c r="A135" s="148"/>
      <c r="B135" s="148" t="s">
        <v>963</v>
      </c>
      <c r="C135" s="148"/>
      <c r="D135" s="148"/>
      <c r="E135" s="148"/>
      <c r="F135" s="148"/>
      <c r="G135" s="61">
        <f t="shared" ref="G135:G198" si="2">SUM(H135:J135)</f>
        <v>138.31000000000003</v>
      </c>
      <c r="H135" s="149">
        <v>133.84</v>
      </c>
      <c r="I135" s="149">
        <v>1.86</v>
      </c>
      <c r="J135" s="149">
        <v>2.61</v>
      </c>
    </row>
    <row r="136" spans="1:10" ht="18" customHeight="1">
      <c r="A136" s="59" t="s">
        <v>1060</v>
      </c>
      <c r="B136" s="59" t="s">
        <v>928</v>
      </c>
      <c r="C136" s="59" t="s">
        <v>922</v>
      </c>
      <c r="D136" s="59" t="s">
        <v>1061</v>
      </c>
      <c r="E136" s="59" t="s">
        <v>1076</v>
      </c>
      <c r="F136" s="59" t="s">
        <v>1077</v>
      </c>
      <c r="G136" s="61">
        <f t="shared" si="2"/>
        <v>138.31000000000003</v>
      </c>
      <c r="H136" s="61">
        <v>133.84</v>
      </c>
      <c r="I136" s="61">
        <v>1.86</v>
      </c>
      <c r="J136" s="61">
        <v>2.61</v>
      </c>
    </row>
    <row r="137" spans="1:10" ht="18" customHeight="1">
      <c r="A137" s="148"/>
      <c r="B137" s="148" t="s">
        <v>966</v>
      </c>
      <c r="C137" s="148"/>
      <c r="D137" s="148"/>
      <c r="E137" s="148"/>
      <c r="F137" s="148"/>
      <c r="G137" s="61">
        <f t="shared" si="2"/>
        <v>259.01</v>
      </c>
      <c r="H137" s="149">
        <v>232.58</v>
      </c>
      <c r="I137" s="149">
        <v>15.78</v>
      </c>
      <c r="J137" s="149">
        <v>10.65</v>
      </c>
    </row>
    <row r="138" spans="1:10" ht="18" customHeight="1">
      <c r="A138" s="59" t="s">
        <v>1060</v>
      </c>
      <c r="B138" s="59" t="s">
        <v>930</v>
      </c>
      <c r="C138" s="59" t="s">
        <v>922</v>
      </c>
      <c r="D138" s="59" t="s">
        <v>1061</v>
      </c>
      <c r="E138" s="59" t="s">
        <v>1078</v>
      </c>
      <c r="F138" s="59" t="s">
        <v>1079</v>
      </c>
      <c r="G138" s="61">
        <f t="shared" si="2"/>
        <v>128.22999999999999</v>
      </c>
      <c r="H138" s="61">
        <v>121.6</v>
      </c>
      <c r="I138" s="61">
        <v>4.13</v>
      </c>
      <c r="J138" s="61">
        <v>2.5</v>
      </c>
    </row>
    <row r="139" spans="1:10" ht="18" customHeight="1">
      <c r="A139" s="59" t="s">
        <v>1060</v>
      </c>
      <c r="B139" s="59" t="s">
        <v>930</v>
      </c>
      <c r="C139" s="59" t="s">
        <v>933</v>
      </c>
      <c r="D139" s="59" t="s">
        <v>1061</v>
      </c>
      <c r="E139" s="59" t="s">
        <v>1078</v>
      </c>
      <c r="F139" s="59" t="s">
        <v>1080</v>
      </c>
      <c r="G139" s="61">
        <f t="shared" si="2"/>
        <v>130.78</v>
      </c>
      <c r="H139" s="61">
        <v>110.98</v>
      </c>
      <c r="I139" s="61">
        <v>11.65</v>
      </c>
      <c r="J139" s="61">
        <v>8.15</v>
      </c>
    </row>
    <row r="140" spans="1:10" ht="18" customHeight="1">
      <c r="A140" s="148"/>
      <c r="B140" s="148" t="s">
        <v>1081</v>
      </c>
      <c r="C140" s="148"/>
      <c r="D140" s="148"/>
      <c r="E140" s="148"/>
      <c r="F140" s="148"/>
      <c r="G140" s="61">
        <f t="shared" si="2"/>
        <v>0</v>
      </c>
      <c r="H140" s="149"/>
      <c r="I140" s="149"/>
      <c r="J140" s="149"/>
    </row>
    <row r="141" spans="1:10" ht="18" customHeight="1">
      <c r="A141" s="59" t="s">
        <v>1060</v>
      </c>
      <c r="B141" s="59" t="s">
        <v>964</v>
      </c>
      <c r="C141" s="59" t="s">
        <v>922</v>
      </c>
      <c r="D141" s="59" t="s">
        <v>1061</v>
      </c>
      <c r="E141" s="59" t="s">
        <v>1082</v>
      </c>
      <c r="F141" s="59" t="s">
        <v>1083</v>
      </c>
      <c r="G141" s="61">
        <f t="shared" si="2"/>
        <v>0</v>
      </c>
      <c r="H141" s="61"/>
      <c r="I141" s="61"/>
      <c r="J141" s="61"/>
    </row>
    <row r="142" spans="1:10" ht="18" customHeight="1">
      <c r="A142" s="59" t="s">
        <v>1060</v>
      </c>
      <c r="B142" s="59" t="s">
        <v>964</v>
      </c>
      <c r="C142" s="59" t="s">
        <v>933</v>
      </c>
      <c r="D142" s="59" t="s">
        <v>1061</v>
      </c>
      <c r="E142" s="59" t="s">
        <v>1082</v>
      </c>
      <c r="F142" s="59" t="s">
        <v>1739</v>
      </c>
      <c r="G142" s="61">
        <f t="shared" si="2"/>
        <v>0</v>
      </c>
      <c r="H142" s="61"/>
      <c r="I142" s="61"/>
      <c r="J142" s="61"/>
    </row>
    <row r="143" spans="1:10" ht="18" customHeight="1">
      <c r="A143" s="59" t="s">
        <v>1060</v>
      </c>
      <c r="B143" s="59" t="s">
        <v>964</v>
      </c>
      <c r="C143" s="59" t="s">
        <v>937</v>
      </c>
      <c r="D143" s="59" t="s">
        <v>1061</v>
      </c>
      <c r="E143" s="59" t="s">
        <v>1082</v>
      </c>
      <c r="F143" s="59" t="s">
        <v>1084</v>
      </c>
      <c r="G143" s="61">
        <f t="shared" si="2"/>
        <v>0</v>
      </c>
      <c r="H143" s="61"/>
      <c r="I143" s="61"/>
      <c r="J143" s="61"/>
    </row>
    <row r="144" spans="1:10" ht="18" customHeight="1">
      <c r="A144" s="59" t="s">
        <v>1060</v>
      </c>
      <c r="B144" s="59" t="s">
        <v>964</v>
      </c>
      <c r="C144" s="59" t="s">
        <v>942</v>
      </c>
      <c r="D144" s="59" t="s">
        <v>1061</v>
      </c>
      <c r="E144" s="59" t="s">
        <v>1082</v>
      </c>
      <c r="F144" s="59" t="s">
        <v>1085</v>
      </c>
      <c r="G144" s="61">
        <f t="shared" si="2"/>
        <v>0</v>
      </c>
      <c r="H144" s="61"/>
      <c r="I144" s="61"/>
      <c r="J144" s="61"/>
    </row>
    <row r="145" spans="1:10" ht="18" customHeight="1">
      <c r="A145" s="148"/>
      <c r="B145" s="148" t="s">
        <v>1031</v>
      </c>
      <c r="C145" s="148"/>
      <c r="D145" s="148"/>
      <c r="E145" s="148"/>
      <c r="F145" s="148"/>
      <c r="G145" s="61">
        <f t="shared" si="2"/>
        <v>0</v>
      </c>
      <c r="H145" s="149"/>
      <c r="I145" s="149"/>
      <c r="J145" s="149"/>
    </row>
    <row r="146" spans="1:10" ht="18" customHeight="1">
      <c r="A146" s="59" t="s">
        <v>1060</v>
      </c>
      <c r="B146" s="59" t="s">
        <v>942</v>
      </c>
      <c r="C146" s="59" t="s">
        <v>942</v>
      </c>
      <c r="D146" s="59" t="s">
        <v>1061</v>
      </c>
      <c r="E146" s="59" t="s">
        <v>1740</v>
      </c>
      <c r="F146" s="59" t="s">
        <v>1741</v>
      </c>
      <c r="G146" s="61">
        <f t="shared" si="2"/>
        <v>0</v>
      </c>
      <c r="H146" s="61"/>
      <c r="I146" s="61"/>
      <c r="J146" s="61"/>
    </row>
    <row r="147" spans="1:10" ht="18" customHeight="1">
      <c r="A147" s="148" t="s">
        <v>1086</v>
      </c>
      <c r="B147" s="148"/>
      <c r="C147" s="148"/>
      <c r="D147" s="148"/>
      <c r="E147" s="148"/>
      <c r="F147" s="148"/>
      <c r="G147" s="61">
        <f t="shared" si="2"/>
        <v>0</v>
      </c>
      <c r="H147" s="149"/>
      <c r="I147" s="149"/>
      <c r="J147" s="149"/>
    </row>
    <row r="148" spans="1:10" ht="18" customHeight="1">
      <c r="A148" s="148"/>
      <c r="B148" s="148" t="s">
        <v>920</v>
      </c>
      <c r="C148" s="148"/>
      <c r="D148" s="148"/>
      <c r="E148" s="148"/>
      <c r="F148" s="148"/>
      <c r="G148" s="61">
        <f t="shared" si="2"/>
        <v>0</v>
      </c>
      <c r="H148" s="149"/>
      <c r="I148" s="149"/>
      <c r="J148" s="149"/>
    </row>
    <row r="149" spans="1:10" ht="18" customHeight="1">
      <c r="A149" s="59" t="s">
        <v>1087</v>
      </c>
      <c r="B149" s="59" t="s">
        <v>922</v>
      </c>
      <c r="C149" s="59" t="s">
        <v>942</v>
      </c>
      <c r="D149" s="59" t="s">
        <v>1088</v>
      </c>
      <c r="E149" s="59" t="s">
        <v>1089</v>
      </c>
      <c r="F149" s="59" t="s">
        <v>1090</v>
      </c>
      <c r="G149" s="61">
        <f t="shared" si="2"/>
        <v>0</v>
      </c>
      <c r="H149" s="61"/>
      <c r="I149" s="61"/>
      <c r="J149" s="61"/>
    </row>
    <row r="150" spans="1:10" ht="18" customHeight="1">
      <c r="A150" s="148"/>
      <c r="B150" s="148" t="s">
        <v>950</v>
      </c>
      <c r="C150" s="148"/>
      <c r="D150" s="148"/>
      <c r="E150" s="148"/>
      <c r="F150" s="148"/>
      <c r="G150" s="61">
        <f t="shared" si="2"/>
        <v>0</v>
      </c>
      <c r="H150" s="149"/>
      <c r="I150" s="149"/>
      <c r="J150" s="149"/>
    </row>
    <row r="151" spans="1:10" ht="18" customHeight="1">
      <c r="A151" s="59" t="s">
        <v>1087</v>
      </c>
      <c r="B151" s="59" t="s">
        <v>926</v>
      </c>
      <c r="C151" s="59" t="s">
        <v>933</v>
      </c>
      <c r="D151" s="59" t="s">
        <v>1088</v>
      </c>
      <c r="E151" s="59" t="s">
        <v>1091</v>
      </c>
      <c r="F151" s="59" t="s">
        <v>1092</v>
      </c>
      <c r="G151" s="61">
        <f t="shared" si="2"/>
        <v>0</v>
      </c>
      <c r="H151" s="61"/>
      <c r="I151" s="61"/>
      <c r="J151" s="61"/>
    </row>
    <row r="152" spans="1:10" ht="18" customHeight="1">
      <c r="A152" s="59" t="s">
        <v>1087</v>
      </c>
      <c r="B152" s="59" t="s">
        <v>926</v>
      </c>
      <c r="C152" s="59" t="s">
        <v>926</v>
      </c>
      <c r="D152" s="59" t="s">
        <v>1088</v>
      </c>
      <c r="E152" s="59" t="s">
        <v>1091</v>
      </c>
      <c r="F152" s="59" t="s">
        <v>1093</v>
      </c>
      <c r="G152" s="61">
        <f t="shared" si="2"/>
        <v>0</v>
      </c>
      <c r="H152" s="61"/>
      <c r="I152" s="61"/>
      <c r="J152" s="61"/>
    </row>
    <row r="153" spans="1:10" ht="18" customHeight="1">
      <c r="A153" s="59" t="s">
        <v>1087</v>
      </c>
      <c r="B153" s="59" t="s">
        <v>926</v>
      </c>
      <c r="C153" s="59" t="s">
        <v>942</v>
      </c>
      <c r="D153" s="59" t="s">
        <v>1088</v>
      </c>
      <c r="E153" s="59" t="s">
        <v>1091</v>
      </c>
      <c r="F153" s="59" t="s">
        <v>1742</v>
      </c>
      <c r="G153" s="61">
        <f t="shared" si="2"/>
        <v>0</v>
      </c>
      <c r="H153" s="61"/>
      <c r="I153" s="61"/>
      <c r="J153" s="61"/>
    </row>
    <row r="154" spans="1:10" ht="18" customHeight="1">
      <c r="A154" s="148"/>
      <c r="B154" s="148" t="s">
        <v>954</v>
      </c>
      <c r="C154" s="148"/>
      <c r="D154" s="148"/>
      <c r="E154" s="148"/>
      <c r="F154" s="148"/>
      <c r="G154" s="61">
        <f t="shared" si="2"/>
        <v>0</v>
      </c>
      <c r="H154" s="149"/>
      <c r="I154" s="149"/>
      <c r="J154" s="149"/>
    </row>
    <row r="155" spans="1:10" ht="18" customHeight="1">
      <c r="A155" s="59" t="s">
        <v>1087</v>
      </c>
      <c r="B155" s="59" t="s">
        <v>937</v>
      </c>
      <c r="C155" s="59" t="s">
        <v>933</v>
      </c>
      <c r="D155" s="59" t="s">
        <v>1088</v>
      </c>
      <c r="E155" s="59" t="s">
        <v>1094</v>
      </c>
      <c r="F155" s="59" t="s">
        <v>1095</v>
      </c>
      <c r="G155" s="61">
        <f t="shared" si="2"/>
        <v>0</v>
      </c>
      <c r="H155" s="61"/>
      <c r="I155" s="61"/>
      <c r="J155" s="61"/>
    </row>
    <row r="156" spans="1:10" ht="18" customHeight="1">
      <c r="A156" s="148"/>
      <c r="B156" s="148" t="s">
        <v>963</v>
      </c>
      <c r="C156" s="148"/>
      <c r="D156" s="148"/>
      <c r="E156" s="148"/>
      <c r="F156" s="148"/>
      <c r="G156" s="61">
        <f t="shared" si="2"/>
        <v>0</v>
      </c>
      <c r="H156" s="149"/>
      <c r="I156" s="149"/>
      <c r="J156" s="149"/>
    </row>
    <row r="157" spans="1:10" ht="18" customHeight="1">
      <c r="A157" s="59" t="s">
        <v>1087</v>
      </c>
      <c r="B157" s="59" t="s">
        <v>928</v>
      </c>
      <c r="C157" s="59" t="s">
        <v>933</v>
      </c>
      <c r="D157" s="59" t="s">
        <v>1088</v>
      </c>
      <c r="E157" s="59" t="s">
        <v>1096</v>
      </c>
      <c r="F157" s="59" t="s">
        <v>1097</v>
      </c>
      <c r="G157" s="61">
        <f t="shared" si="2"/>
        <v>0</v>
      </c>
      <c r="H157" s="61"/>
      <c r="I157" s="61"/>
      <c r="J157" s="61"/>
    </row>
    <row r="158" spans="1:10" ht="18" customHeight="1">
      <c r="A158" s="59" t="s">
        <v>1087</v>
      </c>
      <c r="B158" s="59" t="s">
        <v>928</v>
      </c>
      <c r="C158" s="59" t="s">
        <v>942</v>
      </c>
      <c r="D158" s="59" t="s">
        <v>1088</v>
      </c>
      <c r="E158" s="59" t="s">
        <v>1096</v>
      </c>
      <c r="F158" s="59" t="s">
        <v>1098</v>
      </c>
      <c r="G158" s="61">
        <f t="shared" si="2"/>
        <v>0</v>
      </c>
      <c r="H158" s="61"/>
      <c r="I158" s="61"/>
      <c r="J158" s="61"/>
    </row>
    <row r="159" spans="1:10" ht="18" customHeight="1">
      <c r="A159" s="148"/>
      <c r="B159" s="148" t="s">
        <v>1031</v>
      </c>
      <c r="C159" s="148"/>
      <c r="D159" s="148"/>
      <c r="E159" s="148"/>
      <c r="F159" s="148"/>
      <c r="G159" s="61">
        <f t="shared" si="2"/>
        <v>0</v>
      </c>
      <c r="H159" s="149"/>
      <c r="I159" s="149"/>
      <c r="J159" s="149"/>
    </row>
    <row r="160" spans="1:10" ht="18" customHeight="1">
      <c r="A160" s="59" t="s">
        <v>1087</v>
      </c>
      <c r="B160" s="59" t="s">
        <v>942</v>
      </c>
      <c r="C160" s="59" t="s">
        <v>922</v>
      </c>
      <c r="D160" s="59" t="s">
        <v>1088</v>
      </c>
      <c r="E160" s="59" t="s">
        <v>1099</v>
      </c>
      <c r="F160" s="59" t="s">
        <v>1100</v>
      </c>
      <c r="G160" s="61">
        <f t="shared" si="2"/>
        <v>0</v>
      </c>
      <c r="H160" s="61"/>
      <c r="I160" s="61"/>
      <c r="J160" s="61"/>
    </row>
    <row r="161" spans="1:10" ht="18" customHeight="1">
      <c r="A161" s="59" t="s">
        <v>1087</v>
      </c>
      <c r="B161" s="59" t="s">
        <v>942</v>
      </c>
      <c r="C161" s="59" t="s">
        <v>942</v>
      </c>
      <c r="D161" s="59" t="s">
        <v>1088</v>
      </c>
      <c r="E161" s="59" t="s">
        <v>1099</v>
      </c>
      <c r="F161" s="59" t="s">
        <v>1743</v>
      </c>
      <c r="G161" s="61">
        <f t="shared" si="2"/>
        <v>0</v>
      </c>
      <c r="H161" s="61"/>
      <c r="I161" s="61"/>
      <c r="J161" s="61"/>
    </row>
    <row r="162" spans="1:10" ht="18" customHeight="1">
      <c r="A162" s="148" t="s">
        <v>1101</v>
      </c>
      <c r="B162" s="148"/>
      <c r="C162" s="148"/>
      <c r="D162" s="148"/>
      <c r="E162" s="148"/>
      <c r="F162" s="148"/>
      <c r="G162" s="61">
        <f t="shared" si="2"/>
        <v>894.05</v>
      </c>
      <c r="H162" s="149">
        <v>770.15</v>
      </c>
      <c r="I162" s="149">
        <v>68.25</v>
      </c>
      <c r="J162" s="149">
        <v>55.65</v>
      </c>
    </row>
    <row r="163" spans="1:10" ht="18" customHeight="1">
      <c r="A163" s="148"/>
      <c r="B163" s="148" t="s">
        <v>920</v>
      </c>
      <c r="C163" s="148"/>
      <c r="D163" s="148"/>
      <c r="E163" s="148"/>
      <c r="F163" s="148"/>
      <c r="G163" s="61">
        <f t="shared" si="2"/>
        <v>295.76</v>
      </c>
      <c r="H163" s="149">
        <v>205.93</v>
      </c>
      <c r="I163" s="149">
        <v>39.82</v>
      </c>
      <c r="J163" s="149">
        <v>50.01</v>
      </c>
    </row>
    <row r="164" spans="1:10" ht="18" customHeight="1">
      <c r="A164" s="59" t="s">
        <v>1102</v>
      </c>
      <c r="B164" s="59" t="s">
        <v>922</v>
      </c>
      <c r="C164" s="59" t="s">
        <v>922</v>
      </c>
      <c r="D164" s="59" t="s">
        <v>1744</v>
      </c>
      <c r="E164" s="59" t="s">
        <v>1745</v>
      </c>
      <c r="F164" s="59" t="s">
        <v>1103</v>
      </c>
      <c r="G164" s="61">
        <f t="shared" si="2"/>
        <v>15.73</v>
      </c>
      <c r="H164" s="61">
        <v>12.92</v>
      </c>
      <c r="I164" s="61"/>
      <c r="J164" s="61">
        <v>2.81</v>
      </c>
    </row>
    <row r="165" spans="1:10" ht="18" customHeight="1">
      <c r="A165" s="59" t="s">
        <v>1102</v>
      </c>
      <c r="B165" s="59" t="s">
        <v>922</v>
      </c>
      <c r="C165" s="59" t="s">
        <v>933</v>
      </c>
      <c r="D165" s="59" t="s">
        <v>1744</v>
      </c>
      <c r="E165" s="59" t="s">
        <v>1745</v>
      </c>
      <c r="F165" s="59" t="s">
        <v>1104</v>
      </c>
      <c r="G165" s="61">
        <f t="shared" si="2"/>
        <v>0</v>
      </c>
      <c r="H165" s="61"/>
      <c r="I165" s="61"/>
      <c r="J165" s="61"/>
    </row>
    <row r="166" spans="1:10" ht="18" customHeight="1">
      <c r="A166" s="59" t="s">
        <v>1102</v>
      </c>
      <c r="B166" s="59" t="s">
        <v>922</v>
      </c>
      <c r="C166" s="59" t="s">
        <v>945</v>
      </c>
      <c r="D166" s="59" t="s">
        <v>1744</v>
      </c>
      <c r="E166" s="59" t="s">
        <v>1745</v>
      </c>
      <c r="F166" s="59" t="s">
        <v>1105</v>
      </c>
      <c r="G166" s="61">
        <f t="shared" si="2"/>
        <v>280.02999999999997</v>
      </c>
      <c r="H166" s="61">
        <v>193.01</v>
      </c>
      <c r="I166" s="61">
        <v>39.82</v>
      </c>
      <c r="J166" s="61">
        <v>47.2</v>
      </c>
    </row>
    <row r="167" spans="1:10" ht="18" customHeight="1">
      <c r="A167" s="59" t="s">
        <v>1102</v>
      </c>
      <c r="B167" s="59" t="s">
        <v>922</v>
      </c>
      <c r="C167" s="59" t="s">
        <v>926</v>
      </c>
      <c r="D167" s="59" t="s">
        <v>1744</v>
      </c>
      <c r="E167" s="59" t="s">
        <v>1745</v>
      </c>
      <c r="F167" s="59" t="s">
        <v>1106</v>
      </c>
      <c r="G167" s="61">
        <f t="shared" si="2"/>
        <v>0</v>
      </c>
      <c r="H167" s="61"/>
      <c r="I167" s="61"/>
      <c r="J167" s="61"/>
    </row>
    <row r="168" spans="1:10" ht="18" customHeight="1">
      <c r="A168" s="59" t="s">
        <v>1102</v>
      </c>
      <c r="B168" s="59" t="s">
        <v>922</v>
      </c>
      <c r="C168" s="59" t="s">
        <v>939</v>
      </c>
      <c r="D168" s="59" t="s">
        <v>1744</v>
      </c>
      <c r="E168" s="59" t="s">
        <v>1745</v>
      </c>
      <c r="F168" s="59" t="s">
        <v>1107</v>
      </c>
      <c r="G168" s="61">
        <f t="shared" si="2"/>
        <v>0</v>
      </c>
      <c r="H168" s="61"/>
      <c r="I168" s="61"/>
      <c r="J168" s="61"/>
    </row>
    <row r="169" spans="1:10" ht="18" customHeight="1">
      <c r="A169" s="59" t="s">
        <v>1102</v>
      </c>
      <c r="B169" s="59" t="s">
        <v>922</v>
      </c>
      <c r="C169" s="59" t="s">
        <v>928</v>
      </c>
      <c r="D169" s="59" t="s">
        <v>1744</v>
      </c>
      <c r="E169" s="59" t="s">
        <v>1745</v>
      </c>
      <c r="F169" s="59" t="s">
        <v>1108</v>
      </c>
      <c r="G169" s="61">
        <f t="shared" si="2"/>
        <v>0</v>
      </c>
      <c r="H169" s="61"/>
      <c r="I169" s="61"/>
      <c r="J169" s="61"/>
    </row>
    <row r="170" spans="1:10" ht="18" customHeight="1">
      <c r="A170" s="59" t="s">
        <v>1102</v>
      </c>
      <c r="B170" s="59" t="s">
        <v>922</v>
      </c>
      <c r="C170" s="59" t="s">
        <v>964</v>
      </c>
      <c r="D170" s="59" t="s">
        <v>1744</v>
      </c>
      <c r="E170" s="59" t="s">
        <v>1745</v>
      </c>
      <c r="F170" s="59" t="s">
        <v>1109</v>
      </c>
      <c r="G170" s="61">
        <f t="shared" si="2"/>
        <v>0</v>
      </c>
      <c r="H170" s="61"/>
      <c r="I170" s="61"/>
      <c r="J170" s="61"/>
    </row>
    <row r="171" spans="1:10" ht="18" customHeight="1">
      <c r="A171" s="59" t="s">
        <v>1102</v>
      </c>
      <c r="B171" s="59" t="s">
        <v>922</v>
      </c>
      <c r="C171" s="59" t="s">
        <v>1045</v>
      </c>
      <c r="D171" s="59" t="s">
        <v>1744</v>
      </c>
      <c r="E171" s="59" t="s">
        <v>1745</v>
      </c>
      <c r="F171" s="59" t="s">
        <v>1746</v>
      </c>
      <c r="G171" s="61">
        <f t="shared" si="2"/>
        <v>0</v>
      </c>
      <c r="H171" s="61"/>
      <c r="I171" s="61"/>
      <c r="J171" s="61"/>
    </row>
    <row r="172" spans="1:10" ht="18" customHeight="1">
      <c r="A172" s="59" t="s">
        <v>1102</v>
      </c>
      <c r="B172" s="59" t="s">
        <v>922</v>
      </c>
      <c r="C172" s="59" t="s">
        <v>942</v>
      </c>
      <c r="D172" s="59" t="s">
        <v>1744</v>
      </c>
      <c r="E172" s="59" t="s">
        <v>1745</v>
      </c>
      <c r="F172" s="59" t="s">
        <v>1747</v>
      </c>
      <c r="G172" s="61">
        <f t="shared" si="2"/>
        <v>0</v>
      </c>
      <c r="H172" s="61"/>
      <c r="I172" s="61"/>
      <c r="J172" s="61"/>
    </row>
    <row r="173" spans="1:10" ht="18" customHeight="1">
      <c r="A173" s="148"/>
      <c r="B173" s="148" t="s">
        <v>932</v>
      </c>
      <c r="C173" s="148"/>
      <c r="D173" s="148"/>
      <c r="E173" s="148"/>
      <c r="F173" s="148"/>
      <c r="G173" s="61">
        <f t="shared" si="2"/>
        <v>55.32</v>
      </c>
      <c r="H173" s="149">
        <v>55.32</v>
      </c>
      <c r="I173" s="149"/>
      <c r="J173" s="149"/>
    </row>
    <row r="174" spans="1:10" ht="18" customHeight="1">
      <c r="A174" s="59" t="s">
        <v>1102</v>
      </c>
      <c r="B174" s="59" t="s">
        <v>933</v>
      </c>
      <c r="C174" s="59" t="s">
        <v>945</v>
      </c>
      <c r="D174" s="59" t="s">
        <v>1744</v>
      </c>
      <c r="E174" s="59" t="s">
        <v>1110</v>
      </c>
      <c r="F174" s="59" t="s">
        <v>1111</v>
      </c>
      <c r="G174" s="61">
        <f t="shared" si="2"/>
        <v>55.32</v>
      </c>
      <c r="H174" s="61">
        <v>55.32</v>
      </c>
      <c r="I174" s="61"/>
      <c r="J174" s="61"/>
    </row>
    <row r="175" spans="1:10" ht="18" customHeight="1">
      <c r="A175" s="59" t="s">
        <v>1102</v>
      </c>
      <c r="B175" s="59" t="s">
        <v>933</v>
      </c>
      <c r="C175" s="59" t="s">
        <v>926</v>
      </c>
      <c r="D175" s="59" t="s">
        <v>1744</v>
      </c>
      <c r="E175" s="59" t="s">
        <v>1110</v>
      </c>
      <c r="F175" s="59" t="s">
        <v>1748</v>
      </c>
      <c r="G175" s="61">
        <f t="shared" si="2"/>
        <v>0</v>
      </c>
      <c r="H175" s="61"/>
      <c r="I175" s="61"/>
      <c r="J175" s="61"/>
    </row>
    <row r="176" spans="1:10" ht="18" customHeight="1">
      <c r="A176" s="59" t="s">
        <v>1102</v>
      </c>
      <c r="B176" s="59" t="s">
        <v>933</v>
      </c>
      <c r="C176" s="59" t="s">
        <v>937</v>
      </c>
      <c r="D176" s="59" t="s">
        <v>1744</v>
      </c>
      <c r="E176" s="59" t="s">
        <v>1110</v>
      </c>
      <c r="F176" s="59" t="s">
        <v>1112</v>
      </c>
      <c r="G176" s="61">
        <f t="shared" si="2"/>
        <v>0</v>
      </c>
      <c r="H176" s="61"/>
      <c r="I176" s="61"/>
      <c r="J176" s="61"/>
    </row>
    <row r="177" spans="1:10" ht="18" customHeight="1">
      <c r="A177" s="148"/>
      <c r="B177" s="148" t="s">
        <v>944</v>
      </c>
      <c r="C177" s="148"/>
      <c r="D177" s="148"/>
      <c r="E177" s="148"/>
      <c r="F177" s="148"/>
      <c r="G177" s="61">
        <f t="shared" si="2"/>
        <v>0</v>
      </c>
      <c r="H177" s="149"/>
      <c r="I177" s="149"/>
      <c r="J177" s="149"/>
    </row>
    <row r="178" spans="1:10" ht="18" customHeight="1">
      <c r="A178" s="59" t="s">
        <v>1102</v>
      </c>
      <c r="B178" s="59" t="s">
        <v>945</v>
      </c>
      <c r="C178" s="59" t="s">
        <v>930</v>
      </c>
      <c r="D178" s="59" t="s">
        <v>1744</v>
      </c>
      <c r="E178" s="59" t="s">
        <v>1113</v>
      </c>
      <c r="F178" s="59" t="s">
        <v>1114</v>
      </c>
      <c r="G178" s="61">
        <f t="shared" si="2"/>
        <v>0</v>
      </c>
      <c r="H178" s="61"/>
      <c r="I178" s="61"/>
      <c r="J178" s="61"/>
    </row>
    <row r="179" spans="1:10" ht="18" customHeight="1">
      <c r="A179" s="148"/>
      <c r="B179" s="148" t="s">
        <v>960</v>
      </c>
      <c r="C179" s="148"/>
      <c r="D179" s="148"/>
      <c r="E179" s="148"/>
      <c r="F179" s="148"/>
      <c r="G179" s="61">
        <f t="shared" si="2"/>
        <v>0</v>
      </c>
      <c r="H179" s="149"/>
      <c r="I179" s="149"/>
      <c r="J179" s="149"/>
    </row>
    <row r="180" spans="1:10" ht="18" customHeight="1">
      <c r="A180" s="59" t="s">
        <v>1102</v>
      </c>
      <c r="B180" s="59" t="s">
        <v>939</v>
      </c>
      <c r="C180" s="59" t="s">
        <v>942</v>
      </c>
      <c r="D180" s="59" t="s">
        <v>1744</v>
      </c>
      <c r="E180" s="59" t="s">
        <v>1749</v>
      </c>
      <c r="F180" s="59" t="s">
        <v>1750</v>
      </c>
      <c r="G180" s="61">
        <f t="shared" si="2"/>
        <v>0</v>
      </c>
      <c r="H180" s="61"/>
      <c r="I180" s="61"/>
      <c r="J180" s="61"/>
    </row>
    <row r="181" spans="1:10" ht="18" customHeight="1">
      <c r="A181" s="148"/>
      <c r="B181" s="148" t="s">
        <v>966</v>
      </c>
      <c r="C181" s="148"/>
      <c r="D181" s="148"/>
      <c r="E181" s="148"/>
      <c r="F181" s="148"/>
      <c r="G181" s="61">
        <f t="shared" si="2"/>
        <v>542.96999999999991</v>
      </c>
      <c r="H181" s="149">
        <v>508.9</v>
      </c>
      <c r="I181" s="149">
        <v>28.43</v>
      </c>
      <c r="J181" s="149">
        <v>5.64</v>
      </c>
    </row>
    <row r="182" spans="1:10" ht="18" customHeight="1">
      <c r="A182" s="59" t="s">
        <v>1102</v>
      </c>
      <c r="B182" s="59" t="s">
        <v>930</v>
      </c>
      <c r="C182" s="59" t="s">
        <v>922</v>
      </c>
      <c r="D182" s="59" t="s">
        <v>1744</v>
      </c>
      <c r="E182" s="59" t="s">
        <v>1751</v>
      </c>
      <c r="F182" s="59" t="s">
        <v>1752</v>
      </c>
      <c r="G182" s="61">
        <f t="shared" si="2"/>
        <v>55.81</v>
      </c>
      <c r="H182" s="61">
        <v>52.75</v>
      </c>
      <c r="I182" s="61"/>
      <c r="J182" s="61">
        <v>3.06</v>
      </c>
    </row>
    <row r="183" spans="1:10" ht="18" customHeight="1">
      <c r="A183" s="59" t="s">
        <v>1102</v>
      </c>
      <c r="B183" s="59" t="s">
        <v>930</v>
      </c>
      <c r="C183" s="59" t="s">
        <v>945</v>
      </c>
      <c r="D183" s="59" t="s">
        <v>1744</v>
      </c>
      <c r="E183" s="59" t="s">
        <v>1751</v>
      </c>
      <c r="F183" s="59" t="s">
        <v>1753</v>
      </c>
      <c r="G183" s="61">
        <f t="shared" si="2"/>
        <v>487.15999999999997</v>
      </c>
      <c r="H183" s="61">
        <v>456.15</v>
      </c>
      <c r="I183" s="61">
        <v>28.43</v>
      </c>
      <c r="J183" s="61">
        <v>2.58</v>
      </c>
    </row>
    <row r="184" spans="1:10" ht="18" customHeight="1">
      <c r="A184" s="59" t="s">
        <v>1102</v>
      </c>
      <c r="B184" s="59" t="s">
        <v>930</v>
      </c>
      <c r="C184" s="59" t="s">
        <v>942</v>
      </c>
      <c r="D184" s="59" t="s">
        <v>1744</v>
      </c>
      <c r="E184" s="59" t="s">
        <v>1751</v>
      </c>
      <c r="F184" s="59" t="s">
        <v>1754</v>
      </c>
      <c r="G184" s="61">
        <f t="shared" si="2"/>
        <v>0</v>
      </c>
      <c r="H184" s="61"/>
      <c r="I184" s="61"/>
      <c r="J184" s="61"/>
    </row>
    <row r="185" spans="1:10" ht="18" customHeight="1">
      <c r="A185" s="148"/>
      <c r="B185" s="148" t="s">
        <v>1031</v>
      </c>
      <c r="C185" s="148"/>
      <c r="D185" s="148"/>
      <c r="E185" s="148"/>
      <c r="F185" s="148"/>
      <c r="G185" s="61">
        <f t="shared" si="2"/>
        <v>0</v>
      </c>
      <c r="H185" s="149"/>
      <c r="I185" s="149"/>
      <c r="J185" s="149"/>
    </row>
    <row r="186" spans="1:10" ht="18" customHeight="1">
      <c r="A186" s="59" t="s">
        <v>1102</v>
      </c>
      <c r="B186" s="59" t="s">
        <v>942</v>
      </c>
      <c r="C186" s="59" t="s">
        <v>942</v>
      </c>
      <c r="D186" s="59" t="s">
        <v>1744</v>
      </c>
      <c r="E186" s="59" t="s">
        <v>1115</v>
      </c>
      <c r="F186" s="59" t="s">
        <v>1116</v>
      </c>
      <c r="G186" s="61">
        <f t="shared" si="2"/>
        <v>0</v>
      </c>
      <c r="H186" s="61"/>
      <c r="I186" s="61"/>
      <c r="J186" s="61"/>
    </row>
    <row r="187" spans="1:10" ht="18" customHeight="1">
      <c r="A187" s="148" t="s">
        <v>1117</v>
      </c>
      <c r="B187" s="148"/>
      <c r="C187" s="148"/>
      <c r="D187" s="148"/>
      <c r="E187" s="148"/>
      <c r="F187" s="148"/>
      <c r="G187" s="61">
        <f t="shared" si="2"/>
        <v>9256.4400000000023</v>
      </c>
      <c r="H187" s="149">
        <v>9137.1200000000008</v>
      </c>
      <c r="I187" s="149">
        <v>37.79</v>
      </c>
      <c r="J187" s="149">
        <v>81.53</v>
      </c>
    </row>
    <row r="188" spans="1:10" ht="18" customHeight="1">
      <c r="A188" s="148"/>
      <c r="B188" s="148" t="s">
        <v>920</v>
      </c>
      <c r="C188" s="148"/>
      <c r="D188" s="148"/>
      <c r="E188" s="148"/>
      <c r="F188" s="148"/>
      <c r="G188" s="61">
        <f t="shared" si="2"/>
        <v>642.04</v>
      </c>
      <c r="H188" s="149">
        <v>577.28</v>
      </c>
      <c r="I188" s="149">
        <v>13.52</v>
      </c>
      <c r="J188" s="149">
        <v>51.24</v>
      </c>
    </row>
    <row r="189" spans="1:10" ht="18" customHeight="1">
      <c r="A189" s="59" t="s">
        <v>1118</v>
      </c>
      <c r="B189" s="59" t="s">
        <v>922</v>
      </c>
      <c r="C189" s="59" t="s">
        <v>922</v>
      </c>
      <c r="D189" s="59" t="s">
        <v>1119</v>
      </c>
      <c r="E189" s="59" t="s">
        <v>1120</v>
      </c>
      <c r="F189" s="59" t="s">
        <v>1121</v>
      </c>
      <c r="G189" s="61">
        <f t="shared" si="2"/>
        <v>221.16000000000003</v>
      </c>
      <c r="H189" s="61">
        <v>190.58</v>
      </c>
      <c r="I189" s="61"/>
      <c r="J189" s="61">
        <v>30.58</v>
      </c>
    </row>
    <row r="190" spans="1:10" ht="18" customHeight="1">
      <c r="A190" s="59" t="s">
        <v>1118</v>
      </c>
      <c r="B190" s="59" t="s">
        <v>922</v>
      </c>
      <c r="C190" s="59" t="s">
        <v>933</v>
      </c>
      <c r="D190" s="59" t="s">
        <v>1119</v>
      </c>
      <c r="E190" s="59" t="s">
        <v>1120</v>
      </c>
      <c r="F190" s="59" t="s">
        <v>1122</v>
      </c>
      <c r="G190" s="61">
        <f t="shared" si="2"/>
        <v>0</v>
      </c>
      <c r="H190" s="61"/>
      <c r="I190" s="61"/>
      <c r="J190" s="61"/>
    </row>
    <row r="191" spans="1:10" ht="18" customHeight="1">
      <c r="A191" s="59" t="s">
        <v>1118</v>
      </c>
      <c r="B191" s="59" t="s">
        <v>922</v>
      </c>
      <c r="C191" s="59" t="s">
        <v>945</v>
      </c>
      <c r="D191" s="59" t="s">
        <v>1119</v>
      </c>
      <c r="E191" s="59" t="s">
        <v>1120</v>
      </c>
      <c r="F191" s="59" t="s">
        <v>1123</v>
      </c>
      <c r="G191" s="61">
        <f t="shared" si="2"/>
        <v>167.67000000000002</v>
      </c>
      <c r="H191" s="61">
        <v>146.9</v>
      </c>
      <c r="I191" s="61">
        <v>11.69</v>
      </c>
      <c r="J191" s="61">
        <v>9.08</v>
      </c>
    </row>
    <row r="192" spans="1:10" ht="18" customHeight="1">
      <c r="A192" s="59" t="s">
        <v>1118</v>
      </c>
      <c r="B192" s="59" t="s">
        <v>922</v>
      </c>
      <c r="C192" s="59" t="s">
        <v>964</v>
      </c>
      <c r="D192" s="59" t="s">
        <v>1119</v>
      </c>
      <c r="E192" s="59" t="s">
        <v>1120</v>
      </c>
      <c r="F192" s="59" t="s">
        <v>1124</v>
      </c>
      <c r="G192" s="61">
        <f t="shared" si="2"/>
        <v>253.21000000000004</v>
      </c>
      <c r="H192" s="61">
        <v>239.8</v>
      </c>
      <c r="I192" s="61">
        <v>1.83</v>
      </c>
      <c r="J192" s="61">
        <v>11.58</v>
      </c>
    </row>
    <row r="193" spans="1:10" ht="18" customHeight="1">
      <c r="A193" s="59" t="s">
        <v>1118</v>
      </c>
      <c r="B193" s="59" t="s">
        <v>922</v>
      </c>
      <c r="C193" s="59" t="s">
        <v>942</v>
      </c>
      <c r="D193" s="59" t="s">
        <v>1119</v>
      </c>
      <c r="E193" s="59" t="s">
        <v>1120</v>
      </c>
      <c r="F193" s="59" t="s">
        <v>1125</v>
      </c>
      <c r="G193" s="61">
        <f t="shared" si="2"/>
        <v>0</v>
      </c>
      <c r="H193" s="61"/>
      <c r="I193" s="61"/>
      <c r="J193" s="61"/>
    </row>
    <row r="194" spans="1:10" ht="18" customHeight="1">
      <c r="A194" s="148"/>
      <c r="B194" s="148" t="s">
        <v>932</v>
      </c>
      <c r="C194" s="148"/>
      <c r="D194" s="148"/>
      <c r="E194" s="148"/>
      <c r="F194" s="148"/>
      <c r="G194" s="61">
        <f t="shared" si="2"/>
        <v>268.93</v>
      </c>
      <c r="H194" s="149">
        <v>233.85</v>
      </c>
      <c r="I194" s="149">
        <v>11.07</v>
      </c>
      <c r="J194" s="149">
        <v>24.01</v>
      </c>
    </row>
    <row r="195" spans="1:10" ht="18" customHeight="1">
      <c r="A195" s="59" t="s">
        <v>1118</v>
      </c>
      <c r="B195" s="59" t="s">
        <v>933</v>
      </c>
      <c r="C195" s="59" t="s">
        <v>922</v>
      </c>
      <c r="D195" s="59" t="s">
        <v>1119</v>
      </c>
      <c r="E195" s="59" t="s">
        <v>1126</v>
      </c>
      <c r="F195" s="59" t="s">
        <v>1127</v>
      </c>
      <c r="G195" s="61">
        <f t="shared" si="2"/>
        <v>90.11</v>
      </c>
      <c r="H195" s="61">
        <v>76.16</v>
      </c>
      <c r="I195" s="61"/>
      <c r="J195" s="61">
        <v>13.95</v>
      </c>
    </row>
    <row r="196" spans="1:10" ht="18" customHeight="1">
      <c r="A196" s="59" t="s">
        <v>1118</v>
      </c>
      <c r="B196" s="59" t="s">
        <v>933</v>
      </c>
      <c r="C196" s="59" t="s">
        <v>945</v>
      </c>
      <c r="D196" s="59" t="s">
        <v>1119</v>
      </c>
      <c r="E196" s="59" t="s">
        <v>1126</v>
      </c>
      <c r="F196" s="59" t="s">
        <v>1128</v>
      </c>
      <c r="G196" s="61">
        <f t="shared" si="2"/>
        <v>178.82</v>
      </c>
      <c r="H196" s="61">
        <v>157.69</v>
      </c>
      <c r="I196" s="61">
        <v>11.07</v>
      </c>
      <c r="J196" s="61">
        <v>10.06</v>
      </c>
    </row>
    <row r="197" spans="1:10" ht="18" customHeight="1">
      <c r="A197" s="59" t="s">
        <v>1118</v>
      </c>
      <c r="B197" s="59" t="s">
        <v>933</v>
      </c>
      <c r="C197" s="59" t="s">
        <v>942</v>
      </c>
      <c r="D197" s="59" t="s">
        <v>1119</v>
      </c>
      <c r="E197" s="59" t="s">
        <v>1126</v>
      </c>
      <c r="F197" s="59" t="s">
        <v>1129</v>
      </c>
      <c r="G197" s="61">
        <f t="shared" si="2"/>
        <v>0</v>
      </c>
      <c r="H197" s="61"/>
      <c r="I197" s="61"/>
      <c r="J197" s="61"/>
    </row>
    <row r="198" spans="1:10" ht="18" customHeight="1">
      <c r="A198" s="148"/>
      <c r="B198" s="148" t="s">
        <v>954</v>
      </c>
      <c r="C198" s="148"/>
      <c r="D198" s="148"/>
      <c r="E198" s="148"/>
      <c r="F198" s="148"/>
      <c r="G198" s="61">
        <f t="shared" si="2"/>
        <v>7943.5999999999995</v>
      </c>
      <c r="H198" s="149">
        <v>7930.9</v>
      </c>
      <c r="I198" s="149">
        <v>12.7</v>
      </c>
      <c r="J198" s="149"/>
    </row>
    <row r="199" spans="1:10" ht="18" customHeight="1">
      <c r="A199" s="59" t="s">
        <v>1118</v>
      </c>
      <c r="B199" s="59" t="s">
        <v>937</v>
      </c>
      <c r="C199" s="59" t="s">
        <v>933</v>
      </c>
      <c r="D199" s="59" t="s">
        <v>1119</v>
      </c>
      <c r="E199" s="59" t="s">
        <v>1130</v>
      </c>
      <c r="F199" s="59" t="s">
        <v>1131</v>
      </c>
      <c r="G199" s="61">
        <f t="shared" ref="G199:G262" si="3">SUM(H199:J199)</f>
        <v>12.7</v>
      </c>
      <c r="H199" s="61"/>
      <c r="I199" s="61">
        <v>12.7</v>
      </c>
      <c r="J199" s="61"/>
    </row>
    <row r="200" spans="1:10" ht="18" customHeight="1">
      <c r="A200" s="59" t="s">
        <v>1118</v>
      </c>
      <c r="B200" s="59" t="s">
        <v>937</v>
      </c>
      <c r="C200" s="59" t="s">
        <v>937</v>
      </c>
      <c r="D200" s="59" t="s">
        <v>1119</v>
      </c>
      <c r="E200" s="59" t="s">
        <v>1130</v>
      </c>
      <c r="F200" s="59" t="s">
        <v>1132</v>
      </c>
      <c r="G200" s="61">
        <f t="shared" si="3"/>
        <v>7930.9</v>
      </c>
      <c r="H200" s="61">
        <v>7930.9</v>
      </c>
      <c r="I200" s="61"/>
      <c r="J200" s="61"/>
    </row>
    <row r="201" spans="1:10" ht="18" customHeight="1">
      <c r="A201" s="59" t="s">
        <v>1118</v>
      </c>
      <c r="B201" s="59" t="s">
        <v>937</v>
      </c>
      <c r="C201" s="59" t="s">
        <v>939</v>
      </c>
      <c r="D201" s="59" t="s">
        <v>1119</v>
      </c>
      <c r="E201" s="59" t="s">
        <v>1130</v>
      </c>
      <c r="F201" s="59" t="s">
        <v>1755</v>
      </c>
      <c r="G201" s="61">
        <f t="shared" si="3"/>
        <v>0</v>
      </c>
      <c r="H201" s="61"/>
      <c r="I201" s="61"/>
      <c r="J201" s="61"/>
    </row>
    <row r="202" spans="1:10" ht="18" customHeight="1">
      <c r="A202" s="59" t="s">
        <v>1118</v>
      </c>
      <c r="B202" s="59" t="s">
        <v>937</v>
      </c>
      <c r="C202" s="59" t="s">
        <v>928</v>
      </c>
      <c r="D202" s="59" t="s">
        <v>1119</v>
      </c>
      <c r="E202" s="59" t="s">
        <v>1130</v>
      </c>
      <c r="F202" s="59" t="s">
        <v>1133</v>
      </c>
      <c r="G202" s="61">
        <f t="shared" si="3"/>
        <v>0</v>
      </c>
      <c r="H202" s="61"/>
      <c r="I202" s="61"/>
      <c r="J202" s="61"/>
    </row>
    <row r="203" spans="1:10" ht="18" customHeight="1">
      <c r="A203" s="148"/>
      <c r="B203" s="148" t="s">
        <v>963</v>
      </c>
      <c r="C203" s="148"/>
      <c r="D203" s="148"/>
      <c r="E203" s="148"/>
      <c r="F203" s="148"/>
      <c r="G203" s="61">
        <f t="shared" si="3"/>
        <v>0</v>
      </c>
      <c r="H203" s="149"/>
      <c r="I203" s="149"/>
      <c r="J203" s="149"/>
    </row>
    <row r="204" spans="1:10" ht="18" customHeight="1">
      <c r="A204" s="59" t="s">
        <v>1118</v>
      </c>
      <c r="B204" s="59" t="s">
        <v>928</v>
      </c>
      <c r="C204" s="59" t="s">
        <v>942</v>
      </c>
      <c r="D204" s="59" t="s">
        <v>1119</v>
      </c>
      <c r="E204" s="59" t="s">
        <v>1134</v>
      </c>
      <c r="F204" s="59" t="s">
        <v>1135</v>
      </c>
      <c r="G204" s="61">
        <f t="shared" si="3"/>
        <v>0</v>
      </c>
      <c r="H204" s="61"/>
      <c r="I204" s="61"/>
      <c r="J204" s="61"/>
    </row>
    <row r="205" spans="1:10" ht="18" customHeight="1">
      <c r="A205" s="148"/>
      <c r="B205" s="148" t="s">
        <v>966</v>
      </c>
      <c r="C205" s="148"/>
      <c r="D205" s="148"/>
      <c r="E205" s="148"/>
      <c r="F205" s="148"/>
      <c r="G205" s="61">
        <f t="shared" si="3"/>
        <v>0</v>
      </c>
      <c r="H205" s="149"/>
      <c r="I205" s="149"/>
      <c r="J205" s="149"/>
    </row>
    <row r="206" spans="1:10" ht="18" customHeight="1">
      <c r="A206" s="59" t="s">
        <v>1118</v>
      </c>
      <c r="B206" s="59" t="s">
        <v>930</v>
      </c>
      <c r="C206" s="59" t="s">
        <v>922</v>
      </c>
      <c r="D206" s="59" t="s">
        <v>1119</v>
      </c>
      <c r="E206" s="59" t="s">
        <v>1136</v>
      </c>
      <c r="F206" s="59" t="s">
        <v>1756</v>
      </c>
      <c r="G206" s="61">
        <f t="shared" si="3"/>
        <v>0</v>
      </c>
      <c r="H206" s="61"/>
      <c r="I206" s="61"/>
      <c r="J206" s="61"/>
    </row>
    <row r="207" spans="1:10" ht="18" customHeight="1">
      <c r="A207" s="59" t="s">
        <v>1118</v>
      </c>
      <c r="B207" s="59" t="s">
        <v>930</v>
      </c>
      <c r="C207" s="59" t="s">
        <v>945</v>
      </c>
      <c r="D207" s="59" t="s">
        <v>1119</v>
      </c>
      <c r="E207" s="59" t="s">
        <v>1136</v>
      </c>
      <c r="F207" s="59" t="s">
        <v>1757</v>
      </c>
      <c r="G207" s="61">
        <f t="shared" si="3"/>
        <v>0</v>
      </c>
      <c r="H207" s="61"/>
      <c r="I207" s="61"/>
      <c r="J207" s="61"/>
    </row>
    <row r="208" spans="1:10" ht="18" customHeight="1">
      <c r="A208" s="59" t="s">
        <v>1118</v>
      </c>
      <c r="B208" s="59" t="s">
        <v>930</v>
      </c>
      <c r="C208" s="59" t="s">
        <v>926</v>
      </c>
      <c r="D208" s="59" t="s">
        <v>1119</v>
      </c>
      <c r="E208" s="59" t="s">
        <v>1136</v>
      </c>
      <c r="F208" s="59" t="s">
        <v>1137</v>
      </c>
      <c r="G208" s="61">
        <f t="shared" si="3"/>
        <v>0</v>
      </c>
      <c r="H208" s="61"/>
      <c r="I208" s="61"/>
      <c r="J208" s="61"/>
    </row>
    <row r="209" spans="1:10" ht="18" customHeight="1">
      <c r="A209" s="59" t="s">
        <v>1118</v>
      </c>
      <c r="B209" s="59" t="s">
        <v>930</v>
      </c>
      <c r="C209" s="59" t="s">
        <v>937</v>
      </c>
      <c r="D209" s="59" t="s">
        <v>1119</v>
      </c>
      <c r="E209" s="59" t="s">
        <v>1136</v>
      </c>
      <c r="F209" s="59" t="s">
        <v>1138</v>
      </c>
      <c r="G209" s="61">
        <f t="shared" si="3"/>
        <v>0</v>
      </c>
      <c r="H209" s="61"/>
      <c r="I209" s="61"/>
      <c r="J209" s="61"/>
    </row>
    <row r="210" spans="1:10" ht="18" customHeight="1">
      <c r="A210" s="59" t="s">
        <v>1118</v>
      </c>
      <c r="B210" s="59" t="s">
        <v>930</v>
      </c>
      <c r="C210" s="59" t="s">
        <v>942</v>
      </c>
      <c r="D210" s="59" t="s">
        <v>1119</v>
      </c>
      <c r="E210" s="59" t="s">
        <v>1136</v>
      </c>
      <c r="F210" s="59" t="s">
        <v>1139</v>
      </c>
      <c r="G210" s="61">
        <f t="shared" si="3"/>
        <v>0</v>
      </c>
      <c r="H210" s="61"/>
      <c r="I210" s="61"/>
      <c r="J210" s="61"/>
    </row>
    <row r="211" spans="1:10" ht="18" customHeight="1">
      <c r="A211" s="148"/>
      <c r="B211" s="148" t="s">
        <v>1081</v>
      </c>
      <c r="C211" s="148"/>
      <c r="D211" s="148"/>
      <c r="E211" s="148"/>
      <c r="F211" s="148"/>
      <c r="G211" s="61">
        <f t="shared" si="3"/>
        <v>0</v>
      </c>
      <c r="H211" s="149"/>
      <c r="I211" s="149"/>
      <c r="J211" s="149"/>
    </row>
    <row r="212" spans="1:10" ht="18" customHeight="1">
      <c r="A212" s="59" t="s">
        <v>1118</v>
      </c>
      <c r="B212" s="59" t="s">
        <v>964</v>
      </c>
      <c r="C212" s="59" t="s">
        <v>922</v>
      </c>
      <c r="D212" s="59" t="s">
        <v>1119</v>
      </c>
      <c r="E212" s="59" t="s">
        <v>1140</v>
      </c>
      <c r="F212" s="59" t="s">
        <v>1141</v>
      </c>
      <c r="G212" s="61">
        <f t="shared" si="3"/>
        <v>0</v>
      </c>
      <c r="H212" s="61"/>
      <c r="I212" s="61"/>
      <c r="J212" s="61"/>
    </row>
    <row r="213" spans="1:10" ht="18" customHeight="1">
      <c r="A213" s="59" t="s">
        <v>1118</v>
      </c>
      <c r="B213" s="59" t="s">
        <v>964</v>
      </c>
      <c r="C213" s="59" t="s">
        <v>933</v>
      </c>
      <c r="D213" s="59" t="s">
        <v>1119</v>
      </c>
      <c r="E213" s="59" t="s">
        <v>1140</v>
      </c>
      <c r="F213" s="59" t="s">
        <v>1758</v>
      </c>
      <c r="G213" s="61">
        <f t="shared" si="3"/>
        <v>0</v>
      </c>
      <c r="H213" s="61"/>
      <c r="I213" s="61"/>
      <c r="J213" s="61"/>
    </row>
    <row r="214" spans="1:10" ht="18" customHeight="1">
      <c r="A214" s="59" t="s">
        <v>1118</v>
      </c>
      <c r="B214" s="59" t="s">
        <v>964</v>
      </c>
      <c r="C214" s="59" t="s">
        <v>942</v>
      </c>
      <c r="D214" s="59" t="s">
        <v>1119</v>
      </c>
      <c r="E214" s="59" t="s">
        <v>1140</v>
      </c>
      <c r="F214" s="59" t="s">
        <v>1142</v>
      </c>
      <c r="G214" s="61">
        <f t="shared" si="3"/>
        <v>0</v>
      </c>
      <c r="H214" s="61"/>
      <c r="I214" s="61"/>
      <c r="J214" s="61"/>
    </row>
    <row r="215" spans="1:10" ht="18" customHeight="1">
      <c r="A215" s="148"/>
      <c r="B215" s="148" t="s">
        <v>970</v>
      </c>
      <c r="C215" s="148"/>
      <c r="D215" s="148"/>
      <c r="E215" s="148"/>
      <c r="F215" s="148"/>
      <c r="G215" s="61">
        <f t="shared" si="3"/>
        <v>0</v>
      </c>
      <c r="H215" s="149"/>
      <c r="I215" s="149"/>
      <c r="J215" s="149"/>
    </row>
    <row r="216" spans="1:10" ht="18" customHeight="1">
      <c r="A216" s="59" t="s">
        <v>1118</v>
      </c>
      <c r="B216" s="59" t="s">
        <v>971</v>
      </c>
      <c r="C216" s="59" t="s">
        <v>922</v>
      </c>
      <c r="D216" s="59" t="s">
        <v>1119</v>
      </c>
      <c r="E216" s="59" t="s">
        <v>1143</v>
      </c>
      <c r="F216" s="59" t="s">
        <v>1144</v>
      </c>
      <c r="G216" s="61">
        <f t="shared" si="3"/>
        <v>0</v>
      </c>
      <c r="H216" s="61"/>
      <c r="I216" s="61"/>
      <c r="J216" s="61"/>
    </row>
    <row r="217" spans="1:10" ht="18" customHeight="1">
      <c r="A217" s="59" t="s">
        <v>1118</v>
      </c>
      <c r="B217" s="59" t="s">
        <v>971</v>
      </c>
      <c r="C217" s="59" t="s">
        <v>933</v>
      </c>
      <c r="D217" s="59" t="s">
        <v>1119</v>
      </c>
      <c r="E217" s="59" t="s">
        <v>1143</v>
      </c>
      <c r="F217" s="59" t="s">
        <v>1759</v>
      </c>
      <c r="G217" s="61">
        <f t="shared" si="3"/>
        <v>0</v>
      </c>
      <c r="H217" s="61"/>
      <c r="I217" s="61"/>
      <c r="J217" s="61"/>
    </row>
    <row r="218" spans="1:10" ht="18" customHeight="1">
      <c r="A218" s="59" t="s">
        <v>1118</v>
      </c>
      <c r="B218" s="59" t="s">
        <v>971</v>
      </c>
      <c r="C218" s="59" t="s">
        <v>926</v>
      </c>
      <c r="D218" s="59" t="s">
        <v>1119</v>
      </c>
      <c r="E218" s="59" t="s">
        <v>1143</v>
      </c>
      <c r="F218" s="59" t="s">
        <v>1145</v>
      </c>
      <c r="G218" s="61">
        <f t="shared" si="3"/>
        <v>0</v>
      </c>
      <c r="H218" s="61"/>
      <c r="I218" s="61"/>
      <c r="J218" s="61"/>
    </row>
    <row r="219" spans="1:10" ht="18" customHeight="1">
      <c r="A219" s="59" t="s">
        <v>1118</v>
      </c>
      <c r="B219" s="59" t="s">
        <v>971</v>
      </c>
      <c r="C219" s="59" t="s">
        <v>937</v>
      </c>
      <c r="D219" s="59" t="s">
        <v>1119</v>
      </c>
      <c r="E219" s="59" t="s">
        <v>1143</v>
      </c>
      <c r="F219" s="59" t="s">
        <v>1760</v>
      </c>
      <c r="G219" s="61">
        <f t="shared" si="3"/>
        <v>0</v>
      </c>
      <c r="H219" s="61"/>
      <c r="I219" s="61"/>
      <c r="J219" s="61"/>
    </row>
    <row r="220" spans="1:10" ht="18" customHeight="1">
      <c r="A220" s="148"/>
      <c r="B220" s="148" t="s">
        <v>975</v>
      </c>
      <c r="C220" s="148"/>
      <c r="D220" s="148"/>
      <c r="E220" s="148"/>
      <c r="F220" s="148"/>
      <c r="G220" s="61">
        <f t="shared" si="3"/>
        <v>56.13</v>
      </c>
      <c r="H220" s="149">
        <v>49.35</v>
      </c>
      <c r="I220" s="149">
        <v>0.5</v>
      </c>
      <c r="J220" s="149">
        <v>6.28</v>
      </c>
    </row>
    <row r="221" spans="1:10" ht="18" customHeight="1">
      <c r="A221" s="59" t="s">
        <v>1118</v>
      </c>
      <c r="B221" s="59" t="s">
        <v>976</v>
      </c>
      <c r="C221" s="59" t="s">
        <v>922</v>
      </c>
      <c r="D221" s="59" t="s">
        <v>1119</v>
      </c>
      <c r="E221" s="59" t="s">
        <v>1146</v>
      </c>
      <c r="F221" s="59" t="s">
        <v>1147</v>
      </c>
      <c r="G221" s="61">
        <f t="shared" si="3"/>
        <v>34.26</v>
      </c>
      <c r="H221" s="61">
        <v>30.9</v>
      </c>
      <c r="I221" s="61"/>
      <c r="J221" s="61">
        <v>3.36</v>
      </c>
    </row>
    <row r="222" spans="1:10" ht="18" customHeight="1">
      <c r="A222" s="59" t="s">
        <v>1118</v>
      </c>
      <c r="B222" s="59" t="s">
        <v>976</v>
      </c>
      <c r="C222" s="59" t="s">
        <v>945</v>
      </c>
      <c r="D222" s="59" t="s">
        <v>1119</v>
      </c>
      <c r="E222" s="59" t="s">
        <v>1146</v>
      </c>
      <c r="F222" s="59" t="s">
        <v>1148</v>
      </c>
      <c r="G222" s="61">
        <f t="shared" si="3"/>
        <v>21.869999999999997</v>
      </c>
      <c r="H222" s="61">
        <v>18.45</v>
      </c>
      <c r="I222" s="61">
        <v>0.5</v>
      </c>
      <c r="J222" s="61">
        <v>2.92</v>
      </c>
    </row>
    <row r="223" spans="1:10" ht="18" customHeight="1">
      <c r="A223" s="59" t="s">
        <v>1118</v>
      </c>
      <c r="B223" s="59" t="s">
        <v>976</v>
      </c>
      <c r="C223" s="59" t="s">
        <v>928</v>
      </c>
      <c r="D223" s="59" t="s">
        <v>1119</v>
      </c>
      <c r="E223" s="59" t="s">
        <v>1146</v>
      </c>
      <c r="F223" s="59" t="s">
        <v>1149</v>
      </c>
      <c r="G223" s="61">
        <f t="shared" si="3"/>
        <v>0</v>
      </c>
      <c r="H223" s="61"/>
      <c r="I223" s="61"/>
      <c r="J223" s="61"/>
    </row>
    <row r="224" spans="1:10" ht="18" customHeight="1">
      <c r="A224" s="59" t="s">
        <v>1118</v>
      </c>
      <c r="B224" s="59" t="s">
        <v>976</v>
      </c>
      <c r="C224" s="59" t="s">
        <v>942</v>
      </c>
      <c r="D224" s="59" t="s">
        <v>1119</v>
      </c>
      <c r="E224" s="59" t="s">
        <v>1146</v>
      </c>
      <c r="F224" s="59" t="s">
        <v>1150</v>
      </c>
      <c r="G224" s="61">
        <f t="shared" si="3"/>
        <v>0</v>
      </c>
      <c r="H224" s="61"/>
      <c r="I224" s="61"/>
      <c r="J224" s="61"/>
    </row>
    <row r="225" spans="1:10" ht="18" customHeight="1">
      <c r="A225" s="148"/>
      <c r="B225" s="148" t="s">
        <v>1151</v>
      </c>
      <c r="C225" s="148"/>
      <c r="D225" s="148"/>
      <c r="E225" s="148"/>
      <c r="F225" s="148"/>
      <c r="G225" s="61">
        <f t="shared" si="3"/>
        <v>0</v>
      </c>
      <c r="H225" s="149"/>
      <c r="I225" s="149"/>
      <c r="J225" s="149"/>
    </row>
    <row r="226" spans="1:10" ht="18" customHeight="1">
      <c r="A226" s="59" t="s">
        <v>1118</v>
      </c>
      <c r="B226" s="59" t="s">
        <v>1152</v>
      </c>
      <c r="C226" s="59" t="s">
        <v>933</v>
      </c>
      <c r="D226" s="59" t="s">
        <v>1119</v>
      </c>
      <c r="E226" s="59" t="s">
        <v>1153</v>
      </c>
      <c r="F226" s="59" t="s">
        <v>1154</v>
      </c>
      <c r="G226" s="61">
        <f t="shared" si="3"/>
        <v>0</v>
      </c>
      <c r="H226" s="61"/>
      <c r="I226" s="61"/>
      <c r="J226" s="61"/>
    </row>
    <row r="227" spans="1:10" ht="18" customHeight="1">
      <c r="A227" s="148"/>
      <c r="B227" s="148" t="s">
        <v>1155</v>
      </c>
      <c r="C227" s="148"/>
      <c r="D227" s="148"/>
      <c r="E227" s="148"/>
      <c r="F227" s="148"/>
      <c r="G227" s="61">
        <f t="shared" si="3"/>
        <v>0</v>
      </c>
      <c r="H227" s="149"/>
      <c r="I227" s="149"/>
      <c r="J227" s="149"/>
    </row>
    <row r="228" spans="1:10" ht="18" customHeight="1">
      <c r="A228" s="59" t="s">
        <v>1118</v>
      </c>
      <c r="B228" s="59" t="s">
        <v>1156</v>
      </c>
      <c r="C228" s="59" t="s">
        <v>922</v>
      </c>
      <c r="D228" s="59" t="s">
        <v>1119</v>
      </c>
      <c r="E228" s="59" t="s">
        <v>1157</v>
      </c>
      <c r="F228" s="59" t="s">
        <v>1761</v>
      </c>
      <c r="G228" s="61">
        <f t="shared" si="3"/>
        <v>0</v>
      </c>
      <c r="H228" s="61"/>
      <c r="I228" s="61"/>
      <c r="J228" s="61"/>
    </row>
    <row r="229" spans="1:10" ht="18" customHeight="1">
      <c r="A229" s="148"/>
      <c r="B229" s="148" t="s">
        <v>1158</v>
      </c>
      <c r="C229" s="148"/>
      <c r="D229" s="148"/>
      <c r="E229" s="148"/>
      <c r="F229" s="148"/>
      <c r="G229" s="61">
        <f t="shared" si="3"/>
        <v>0</v>
      </c>
      <c r="H229" s="149"/>
      <c r="I229" s="149"/>
      <c r="J229" s="149"/>
    </row>
    <row r="230" spans="1:10" ht="18" customHeight="1">
      <c r="A230" s="59" t="s">
        <v>1118</v>
      </c>
      <c r="B230" s="59" t="s">
        <v>1159</v>
      </c>
      <c r="C230" s="59" t="s">
        <v>933</v>
      </c>
      <c r="D230" s="59" t="s">
        <v>1119</v>
      </c>
      <c r="E230" s="59" t="s">
        <v>1160</v>
      </c>
      <c r="F230" s="59" t="s">
        <v>1161</v>
      </c>
      <c r="G230" s="61">
        <f t="shared" si="3"/>
        <v>0</v>
      </c>
      <c r="H230" s="61"/>
      <c r="I230" s="61"/>
      <c r="J230" s="61"/>
    </row>
    <row r="231" spans="1:10" ht="18" customHeight="1">
      <c r="A231" s="148"/>
      <c r="B231" s="148" t="s">
        <v>1162</v>
      </c>
      <c r="C231" s="148"/>
      <c r="D231" s="148"/>
      <c r="E231" s="148"/>
      <c r="F231" s="148"/>
      <c r="G231" s="61">
        <f t="shared" si="3"/>
        <v>0</v>
      </c>
      <c r="H231" s="149"/>
      <c r="I231" s="149"/>
      <c r="J231" s="149"/>
    </row>
    <row r="232" spans="1:10" ht="18" customHeight="1">
      <c r="A232" s="59" t="s">
        <v>1118</v>
      </c>
      <c r="B232" s="59" t="s">
        <v>1163</v>
      </c>
      <c r="C232" s="59" t="s">
        <v>922</v>
      </c>
      <c r="D232" s="59" t="s">
        <v>1119</v>
      </c>
      <c r="E232" s="59" t="s">
        <v>1164</v>
      </c>
      <c r="F232" s="59" t="s">
        <v>1165</v>
      </c>
      <c r="G232" s="61">
        <f t="shared" si="3"/>
        <v>0</v>
      </c>
      <c r="H232" s="61"/>
      <c r="I232" s="61"/>
      <c r="J232" s="61"/>
    </row>
    <row r="233" spans="1:10" ht="18" customHeight="1">
      <c r="A233" s="59" t="s">
        <v>1118</v>
      </c>
      <c r="B233" s="59" t="s">
        <v>1163</v>
      </c>
      <c r="C233" s="59" t="s">
        <v>933</v>
      </c>
      <c r="D233" s="59" t="s">
        <v>1119</v>
      </c>
      <c r="E233" s="59" t="s">
        <v>1164</v>
      </c>
      <c r="F233" s="59" t="s">
        <v>1166</v>
      </c>
      <c r="G233" s="61">
        <f t="shared" si="3"/>
        <v>0</v>
      </c>
      <c r="H233" s="61"/>
      <c r="I233" s="61"/>
      <c r="J233" s="61"/>
    </row>
    <row r="234" spans="1:10" ht="18" customHeight="1">
      <c r="A234" s="148"/>
      <c r="B234" s="148" t="s">
        <v>992</v>
      </c>
      <c r="C234" s="148"/>
      <c r="D234" s="148"/>
      <c r="E234" s="148"/>
      <c r="F234" s="148"/>
      <c r="G234" s="61">
        <f t="shared" si="3"/>
        <v>0</v>
      </c>
      <c r="H234" s="149"/>
      <c r="I234" s="149"/>
      <c r="J234" s="149"/>
    </row>
    <row r="235" spans="1:10" ht="18" customHeight="1">
      <c r="A235" s="59" t="s">
        <v>1118</v>
      </c>
      <c r="B235" s="59" t="s">
        <v>993</v>
      </c>
      <c r="C235" s="59" t="s">
        <v>922</v>
      </c>
      <c r="D235" s="59" t="s">
        <v>1119</v>
      </c>
      <c r="E235" s="59" t="s">
        <v>1167</v>
      </c>
      <c r="F235" s="59" t="s">
        <v>1168</v>
      </c>
      <c r="G235" s="61">
        <f t="shared" si="3"/>
        <v>0</v>
      </c>
      <c r="H235" s="61"/>
      <c r="I235" s="61"/>
      <c r="J235" s="61"/>
    </row>
    <row r="236" spans="1:10" ht="18" customHeight="1">
      <c r="A236" s="59" t="s">
        <v>1118</v>
      </c>
      <c r="B236" s="59" t="s">
        <v>993</v>
      </c>
      <c r="C236" s="59" t="s">
        <v>933</v>
      </c>
      <c r="D236" s="59" t="s">
        <v>1119</v>
      </c>
      <c r="E236" s="59" t="s">
        <v>1167</v>
      </c>
      <c r="F236" s="59" t="s">
        <v>1169</v>
      </c>
      <c r="G236" s="61">
        <f t="shared" si="3"/>
        <v>0</v>
      </c>
      <c r="H236" s="61"/>
      <c r="I236" s="61"/>
      <c r="J236" s="61"/>
    </row>
    <row r="237" spans="1:10" ht="18" customHeight="1">
      <c r="A237" s="148"/>
      <c r="B237" s="148" t="s">
        <v>997</v>
      </c>
      <c r="C237" s="148"/>
      <c r="D237" s="148"/>
      <c r="E237" s="148"/>
      <c r="F237" s="148"/>
      <c r="G237" s="61">
        <f t="shared" si="3"/>
        <v>0</v>
      </c>
      <c r="H237" s="149"/>
      <c r="I237" s="149"/>
      <c r="J237" s="149"/>
    </row>
    <row r="238" spans="1:10" ht="18" customHeight="1">
      <c r="A238" s="59" t="s">
        <v>1118</v>
      </c>
      <c r="B238" s="59" t="s">
        <v>998</v>
      </c>
      <c r="C238" s="59" t="s">
        <v>922</v>
      </c>
      <c r="D238" s="59" t="s">
        <v>1119</v>
      </c>
      <c r="E238" s="59" t="s">
        <v>1762</v>
      </c>
      <c r="F238" s="59" t="s">
        <v>1763</v>
      </c>
      <c r="G238" s="61">
        <f t="shared" si="3"/>
        <v>0</v>
      </c>
      <c r="H238" s="61"/>
      <c r="I238" s="61"/>
      <c r="J238" s="61"/>
    </row>
    <row r="239" spans="1:10" ht="18" customHeight="1">
      <c r="A239" s="59" t="s">
        <v>1118</v>
      </c>
      <c r="B239" s="59" t="s">
        <v>998</v>
      </c>
      <c r="C239" s="59" t="s">
        <v>926</v>
      </c>
      <c r="D239" s="59" t="s">
        <v>1119</v>
      </c>
      <c r="E239" s="59" t="s">
        <v>1762</v>
      </c>
      <c r="F239" s="59" t="s">
        <v>1764</v>
      </c>
      <c r="G239" s="61">
        <f t="shared" si="3"/>
        <v>0</v>
      </c>
      <c r="H239" s="61"/>
      <c r="I239" s="61"/>
      <c r="J239" s="61"/>
    </row>
    <row r="240" spans="1:10" ht="18" customHeight="1">
      <c r="A240" s="148"/>
      <c r="B240" s="148" t="s">
        <v>1031</v>
      </c>
      <c r="C240" s="148"/>
      <c r="D240" s="148"/>
      <c r="E240" s="148"/>
      <c r="F240" s="148"/>
      <c r="G240" s="61">
        <f t="shared" si="3"/>
        <v>345.74</v>
      </c>
      <c r="H240" s="149">
        <v>345.74</v>
      </c>
      <c r="I240" s="149"/>
      <c r="J240" s="149"/>
    </row>
    <row r="241" spans="1:10" ht="18" customHeight="1">
      <c r="A241" s="59" t="s">
        <v>1118</v>
      </c>
      <c r="B241" s="59" t="s">
        <v>942</v>
      </c>
      <c r="C241" s="59" t="s">
        <v>922</v>
      </c>
      <c r="D241" s="59" t="s">
        <v>1119</v>
      </c>
      <c r="E241" s="59" t="s">
        <v>1170</v>
      </c>
      <c r="F241" s="59" t="s">
        <v>1171</v>
      </c>
      <c r="G241" s="61">
        <f t="shared" si="3"/>
        <v>345.74</v>
      </c>
      <c r="H241" s="61">
        <v>345.74</v>
      </c>
      <c r="I241" s="61"/>
      <c r="J241" s="61"/>
    </row>
    <row r="242" spans="1:10" ht="18" customHeight="1">
      <c r="A242" s="148" t="s">
        <v>1172</v>
      </c>
      <c r="B242" s="148"/>
      <c r="C242" s="148"/>
      <c r="D242" s="148"/>
      <c r="E242" s="148"/>
      <c r="F242" s="148"/>
      <c r="G242" s="61">
        <f t="shared" si="3"/>
        <v>4365.38</v>
      </c>
      <c r="H242" s="149">
        <v>3791.41</v>
      </c>
      <c r="I242" s="149">
        <v>496.95</v>
      </c>
      <c r="J242" s="149">
        <v>77.02</v>
      </c>
    </row>
    <row r="243" spans="1:10" ht="18" customHeight="1">
      <c r="A243" s="148"/>
      <c r="B243" s="148" t="s">
        <v>920</v>
      </c>
      <c r="C243" s="148"/>
      <c r="D243" s="148"/>
      <c r="E243" s="148"/>
      <c r="F243" s="148"/>
      <c r="G243" s="61">
        <f t="shared" si="3"/>
        <v>575.11</v>
      </c>
      <c r="H243" s="149">
        <v>501.09</v>
      </c>
      <c r="I243" s="149">
        <v>30.43</v>
      </c>
      <c r="J243" s="149">
        <v>43.59</v>
      </c>
    </row>
    <row r="244" spans="1:10" ht="18" customHeight="1">
      <c r="A244" s="59" t="s">
        <v>1173</v>
      </c>
      <c r="B244" s="59" t="s">
        <v>922</v>
      </c>
      <c r="C244" s="59" t="s">
        <v>922</v>
      </c>
      <c r="D244" s="59" t="s">
        <v>1765</v>
      </c>
      <c r="E244" s="59" t="s">
        <v>1766</v>
      </c>
      <c r="F244" s="59" t="s">
        <v>1174</v>
      </c>
      <c r="G244" s="61">
        <f t="shared" si="3"/>
        <v>121.16999999999999</v>
      </c>
      <c r="H244" s="61">
        <v>101.99</v>
      </c>
      <c r="I244" s="61"/>
      <c r="J244" s="61">
        <v>19.18</v>
      </c>
    </row>
    <row r="245" spans="1:10" ht="18" customHeight="1">
      <c r="A245" s="59" t="s">
        <v>1173</v>
      </c>
      <c r="B245" s="59" t="s">
        <v>922</v>
      </c>
      <c r="C245" s="59" t="s">
        <v>933</v>
      </c>
      <c r="D245" s="59" t="s">
        <v>1765</v>
      </c>
      <c r="E245" s="59" t="s">
        <v>1766</v>
      </c>
      <c r="F245" s="59" t="s">
        <v>1175</v>
      </c>
      <c r="G245" s="61">
        <f t="shared" si="3"/>
        <v>0</v>
      </c>
      <c r="H245" s="61"/>
      <c r="I245" s="61"/>
      <c r="J245" s="61"/>
    </row>
    <row r="246" spans="1:10" ht="18" customHeight="1">
      <c r="A246" s="59" t="s">
        <v>1173</v>
      </c>
      <c r="B246" s="59" t="s">
        <v>922</v>
      </c>
      <c r="C246" s="59" t="s">
        <v>945</v>
      </c>
      <c r="D246" s="59" t="s">
        <v>1765</v>
      </c>
      <c r="E246" s="59" t="s">
        <v>1766</v>
      </c>
      <c r="F246" s="59" t="s">
        <v>1176</v>
      </c>
      <c r="G246" s="61">
        <f t="shared" si="3"/>
        <v>453.94000000000005</v>
      </c>
      <c r="H246" s="61">
        <v>399.1</v>
      </c>
      <c r="I246" s="61">
        <v>30.43</v>
      </c>
      <c r="J246" s="61">
        <v>24.41</v>
      </c>
    </row>
    <row r="247" spans="1:10" ht="18" customHeight="1">
      <c r="A247" s="59" t="s">
        <v>1173</v>
      </c>
      <c r="B247" s="59" t="s">
        <v>922</v>
      </c>
      <c r="C247" s="59" t="s">
        <v>942</v>
      </c>
      <c r="D247" s="59" t="s">
        <v>1765</v>
      </c>
      <c r="E247" s="59" t="s">
        <v>1766</v>
      </c>
      <c r="F247" s="59" t="s">
        <v>1767</v>
      </c>
      <c r="G247" s="61">
        <f t="shared" si="3"/>
        <v>0</v>
      </c>
      <c r="H247" s="61"/>
      <c r="I247" s="61"/>
      <c r="J247" s="61"/>
    </row>
    <row r="248" spans="1:10" ht="18" customHeight="1">
      <c r="A248" s="148"/>
      <c r="B248" s="148" t="s">
        <v>932</v>
      </c>
      <c r="C248" s="148"/>
      <c r="D248" s="148"/>
      <c r="E248" s="148"/>
      <c r="F248" s="148"/>
      <c r="G248" s="61">
        <f t="shared" si="3"/>
        <v>422.09</v>
      </c>
      <c r="H248" s="149"/>
      <c r="I248" s="149">
        <v>422.09</v>
      </c>
      <c r="J248" s="149"/>
    </row>
    <row r="249" spans="1:10" ht="18" customHeight="1">
      <c r="A249" s="59" t="s">
        <v>1173</v>
      </c>
      <c r="B249" s="59" t="s">
        <v>933</v>
      </c>
      <c r="C249" s="59" t="s">
        <v>922</v>
      </c>
      <c r="D249" s="59" t="s">
        <v>1765</v>
      </c>
      <c r="E249" s="59" t="s">
        <v>1177</v>
      </c>
      <c r="F249" s="59" t="s">
        <v>1178</v>
      </c>
      <c r="G249" s="61">
        <f t="shared" si="3"/>
        <v>412.49</v>
      </c>
      <c r="H249" s="61"/>
      <c r="I249" s="61">
        <v>412.49</v>
      </c>
      <c r="J249" s="61"/>
    </row>
    <row r="250" spans="1:10" ht="18" customHeight="1">
      <c r="A250" s="59" t="s">
        <v>1173</v>
      </c>
      <c r="B250" s="59" t="s">
        <v>933</v>
      </c>
      <c r="C250" s="59" t="s">
        <v>933</v>
      </c>
      <c r="D250" s="59" t="s">
        <v>1765</v>
      </c>
      <c r="E250" s="59" t="s">
        <v>1177</v>
      </c>
      <c r="F250" s="59" t="s">
        <v>1179</v>
      </c>
      <c r="G250" s="61">
        <f t="shared" si="3"/>
        <v>8.7200000000000006</v>
      </c>
      <c r="H250" s="61"/>
      <c r="I250" s="61">
        <v>8.7200000000000006</v>
      </c>
      <c r="J250" s="61"/>
    </row>
    <row r="251" spans="1:10" ht="18" customHeight="1">
      <c r="A251" s="59" t="s">
        <v>1173</v>
      </c>
      <c r="B251" s="59" t="s">
        <v>933</v>
      </c>
      <c r="C251" s="59" t="s">
        <v>930</v>
      </c>
      <c r="D251" s="59" t="s">
        <v>1765</v>
      </c>
      <c r="E251" s="59" t="s">
        <v>1177</v>
      </c>
      <c r="F251" s="59" t="s">
        <v>1180</v>
      </c>
      <c r="G251" s="61">
        <f t="shared" si="3"/>
        <v>0.88</v>
      </c>
      <c r="H251" s="61"/>
      <c r="I251" s="61">
        <v>0.88</v>
      </c>
      <c r="J251" s="61"/>
    </row>
    <row r="252" spans="1:10" ht="18" customHeight="1">
      <c r="A252" s="59" t="s">
        <v>1173</v>
      </c>
      <c r="B252" s="59" t="s">
        <v>933</v>
      </c>
      <c r="C252" s="59" t="s">
        <v>942</v>
      </c>
      <c r="D252" s="59" t="s">
        <v>1765</v>
      </c>
      <c r="E252" s="59" t="s">
        <v>1177</v>
      </c>
      <c r="F252" s="59" t="s">
        <v>1181</v>
      </c>
      <c r="G252" s="61">
        <f t="shared" si="3"/>
        <v>0</v>
      </c>
      <c r="H252" s="61"/>
      <c r="I252" s="61"/>
      <c r="J252" s="61"/>
    </row>
    <row r="253" spans="1:10" ht="18" customHeight="1">
      <c r="A253" s="148"/>
      <c r="B253" s="148" t="s">
        <v>944</v>
      </c>
      <c r="C253" s="148"/>
      <c r="D253" s="148"/>
      <c r="E253" s="148"/>
      <c r="F253" s="148"/>
      <c r="G253" s="61">
        <f t="shared" si="3"/>
        <v>67.38</v>
      </c>
      <c r="H253" s="149">
        <v>22.26</v>
      </c>
      <c r="I253" s="149">
        <v>44.43</v>
      </c>
      <c r="J253" s="149">
        <v>0.69</v>
      </c>
    </row>
    <row r="254" spans="1:10" ht="18" customHeight="1">
      <c r="A254" s="59" t="s">
        <v>1173</v>
      </c>
      <c r="B254" s="59" t="s">
        <v>945</v>
      </c>
      <c r="C254" s="59" t="s">
        <v>933</v>
      </c>
      <c r="D254" s="59" t="s">
        <v>1765</v>
      </c>
      <c r="E254" s="59" t="s">
        <v>1182</v>
      </c>
      <c r="F254" s="59" t="s">
        <v>1183</v>
      </c>
      <c r="G254" s="61">
        <f t="shared" si="3"/>
        <v>49.64</v>
      </c>
      <c r="H254" s="61">
        <v>8.32</v>
      </c>
      <c r="I254" s="61">
        <v>40.85</v>
      </c>
      <c r="J254" s="61">
        <v>0.47</v>
      </c>
    </row>
    <row r="255" spans="1:10" ht="18" customHeight="1">
      <c r="A255" s="59" t="s">
        <v>1173</v>
      </c>
      <c r="B255" s="59" t="s">
        <v>945</v>
      </c>
      <c r="C255" s="59" t="s">
        <v>942</v>
      </c>
      <c r="D255" s="59" t="s">
        <v>1765</v>
      </c>
      <c r="E255" s="59" t="s">
        <v>1182</v>
      </c>
      <c r="F255" s="59" t="s">
        <v>1184</v>
      </c>
      <c r="G255" s="61">
        <f t="shared" si="3"/>
        <v>17.739999999999998</v>
      </c>
      <c r="H255" s="61">
        <v>13.94</v>
      </c>
      <c r="I255" s="61">
        <v>3.58</v>
      </c>
      <c r="J255" s="61">
        <v>0.22</v>
      </c>
    </row>
    <row r="256" spans="1:10" ht="18" customHeight="1">
      <c r="A256" s="148"/>
      <c r="B256" s="148" t="s">
        <v>950</v>
      </c>
      <c r="C256" s="148"/>
      <c r="D256" s="148"/>
      <c r="E256" s="148"/>
      <c r="F256" s="148"/>
      <c r="G256" s="61">
        <f t="shared" si="3"/>
        <v>323.63</v>
      </c>
      <c r="H256" s="149">
        <v>310.56</v>
      </c>
      <c r="I256" s="149"/>
      <c r="J256" s="149">
        <v>13.07</v>
      </c>
    </row>
    <row r="257" spans="1:10" ht="18" customHeight="1">
      <c r="A257" s="59" t="s">
        <v>1173</v>
      </c>
      <c r="B257" s="59" t="s">
        <v>926</v>
      </c>
      <c r="C257" s="59" t="s">
        <v>922</v>
      </c>
      <c r="D257" s="59" t="s">
        <v>1765</v>
      </c>
      <c r="E257" s="59" t="s">
        <v>1185</v>
      </c>
      <c r="F257" s="59" t="s">
        <v>1186</v>
      </c>
      <c r="G257" s="61">
        <f t="shared" si="3"/>
        <v>197.08</v>
      </c>
      <c r="H257" s="61">
        <v>191.24</v>
      </c>
      <c r="I257" s="61"/>
      <c r="J257" s="61">
        <v>5.84</v>
      </c>
    </row>
    <row r="258" spans="1:10" ht="18" customHeight="1">
      <c r="A258" s="59" t="s">
        <v>1173</v>
      </c>
      <c r="B258" s="59" t="s">
        <v>926</v>
      </c>
      <c r="C258" s="59" t="s">
        <v>933</v>
      </c>
      <c r="D258" s="59" t="s">
        <v>1765</v>
      </c>
      <c r="E258" s="59" t="s">
        <v>1185</v>
      </c>
      <c r="F258" s="59" t="s">
        <v>1187</v>
      </c>
      <c r="G258" s="61">
        <f t="shared" si="3"/>
        <v>126.55</v>
      </c>
      <c r="H258" s="61">
        <v>119.32</v>
      </c>
      <c r="I258" s="61"/>
      <c r="J258" s="61">
        <v>7.23</v>
      </c>
    </row>
    <row r="259" spans="1:10" ht="18" customHeight="1">
      <c r="A259" s="59" t="s">
        <v>1173</v>
      </c>
      <c r="B259" s="59" t="s">
        <v>926</v>
      </c>
      <c r="C259" s="59" t="s">
        <v>930</v>
      </c>
      <c r="D259" s="59" t="s">
        <v>1765</v>
      </c>
      <c r="E259" s="59" t="s">
        <v>1185</v>
      </c>
      <c r="F259" s="59" t="s">
        <v>1188</v>
      </c>
      <c r="G259" s="61">
        <f t="shared" si="3"/>
        <v>0</v>
      </c>
      <c r="H259" s="61"/>
      <c r="I259" s="61"/>
      <c r="J259" s="61"/>
    </row>
    <row r="260" spans="1:10" ht="18" customHeight="1">
      <c r="A260" s="59" t="s">
        <v>1173</v>
      </c>
      <c r="B260" s="59" t="s">
        <v>926</v>
      </c>
      <c r="C260" s="59" t="s">
        <v>964</v>
      </c>
      <c r="D260" s="59" t="s">
        <v>1765</v>
      </c>
      <c r="E260" s="59" t="s">
        <v>1185</v>
      </c>
      <c r="F260" s="59" t="s">
        <v>1189</v>
      </c>
      <c r="G260" s="61">
        <f t="shared" si="3"/>
        <v>0</v>
      </c>
      <c r="H260" s="61"/>
      <c r="I260" s="61"/>
      <c r="J260" s="61"/>
    </row>
    <row r="261" spans="1:10" ht="18" customHeight="1">
      <c r="A261" s="59" t="s">
        <v>1173</v>
      </c>
      <c r="B261" s="59" t="s">
        <v>926</v>
      </c>
      <c r="C261" s="59" t="s">
        <v>942</v>
      </c>
      <c r="D261" s="59" t="s">
        <v>1765</v>
      </c>
      <c r="E261" s="59" t="s">
        <v>1185</v>
      </c>
      <c r="F261" s="59" t="s">
        <v>1190</v>
      </c>
      <c r="G261" s="61">
        <f t="shared" si="3"/>
        <v>0</v>
      </c>
      <c r="H261" s="61"/>
      <c r="I261" s="61"/>
      <c r="J261" s="61"/>
    </row>
    <row r="262" spans="1:10" ht="18" customHeight="1">
      <c r="A262" s="148"/>
      <c r="B262" s="148" t="s">
        <v>963</v>
      </c>
      <c r="C262" s="148"/>
      <c r="D262" s="148"/>
      <c r="E262" s="148"/>
      <c r="F262" s="148"/>
      <c r="G262" s="61">
        <f t="shared" si="3"/>
        <v>611.44999999999993</v>
      </c>
      <c r="H262" s="149">
        <v>591.78</v>
      </c>
      <c r="I262" s="149"/>
      <c r="J262" s="149">
        <v>19.670000000000002</v>
      </c>
    </row>
    <row r="263" spans="1:10" ht="18" customHeight="1">
      <c r="A263" s="59" t="s">
        <v>1173</v>
      </c>
      <c r="B263" s="59" t="s">
        <v>928</v>
      </c>
      <c r="C263" s="59" t="s">
        <v>987</v>
      </c>
      <c r="D263" s="59" t="s">
        <v>1765</v>
      </c>
      <c r="E263" s="59" t="s">
        <v>1191</v>
      </c>
      <c r="F263" s="59" t="s">
        <v>1192</v>
      </c>
      <c r="G263" s="61">
        <f t="shared" ref="G263:G326" si="4">SUM(H263:J263)</f>
        <v>611.44999999999993</v>
      </c>
      <c r="H263" s="61">
        <v>591.78</v>
      </c>
      <c r="I263" s="61"/>
      <c r="J263" s="61">
        <v>19.670000000000002</v>
      </c>
    </row>
    <row r="264" spans="1:10" ht="18" customHeight="1">
      <c r="A264" s="148"/>
      <c r="B264" s="148" t="s">
        <v>975</v>
      </c>
      <c r="C264" s="148"/>
      <c r="D264" s="148"/>
      <c r="E264" s="148"/>
      <c r="F264" s="148"/>
      <c r="G264" s="61">
        <f t="shared" si="4"/>
        <v>2365.7199999999998</v>
      </c>
      <c r="H264" s="149">
        <v>2365.7199999999998</v>
      </c>
      <c r="I264" s="149"/>
      <c r="J264" s="149"/>
    </row>
    <row r="265" spans="1:10" ht="18" customHeight="1">
      <c r="A265" s="59" t="s">
        <v>1173</v>
      </c>
      <c r="B265" s="59" t="s">
        <v>976</v>
      </c>
      <c r="C265" s="59" t="s">
        <v>922</v>
      </c>
      <c r="D265" s="59" t="s">
        <v>1765</v>
      </c>
      <c r="E265" s="59" t="s">
        <v>1193</v>
      </c>
      <c r="F265" s="59" t="s">
        <v>1194</v>
      </c>
      <c r="G265" s="61">
        <f t="shared" si="4"/>
        <v>635.34</v>
      </c>
      <c r="H265" s="61">
        <v>635.34</v>
      </c>
      <c r="I265" s="61"/>
      <c r="J265" s="61"/>
    </row>
    <row r="266" spans="1:10" ht="18" customHeight="1">
      <c r="A266" s="59" t="s">
        <v>1173</v>
      </c>
      <c r="B266" s="59" t="s">
        <v>976</v>
      </c>
      <c r="C266" s="59" t="s">
        <v>933</v>
      </c>
      <c r="D266" s="59" t="s">
        <v>1765</v>
      </c>
      <c r="E266" s="59" t="s">
        <v>1193</v>
      </c>
      <c r="F266" s="59" t="s">
        <v>1195</v>
      </c>
      <c r="G266" s="61">
        <f t="shared" si="4"/>
        <v>1730.38</v>
      </c>
      <c r="H266" s="61">
        <v>1730.38</v>
      </c>
      <c r="I266" s="61"/>
      <c r="J266" s="61"/>
    </row>
    <row r="267" spans="1:10" ht="18" customHeight="1">
      <c r="A267" s="59" t="s">
        <v>1173</v>
      </c>
      <c r="B267" s="59" t="s">
        <v>976</v>
      </c>
      <c r="C267" s="59" t="s">
        <v>942</v>
      </c>
      <c r="D267" s="59" t="s">
        <v>1765</v>
      </c>
      <c r="E267" s="59" t="s">
        <v>1193</v>
      </c>
      <c r="F267" s="59" t="s">
        <v>1196</v>
      </c>
      <c r="G267" s="61">
        <f t="shared" si="4"/>
        <v>0</v>
      </c>
      <c r="H267" s="61"/>
      <c r="I267" s="61"/>
      <c r="J267" s="61"/>
    </row>
    <row r="268" spans="1:10" ht="18" customHeight="1">
      <c r="A268" s="148"/>
      <c r="B268" s="148" t="s">
        <v>1197</v>
      </c>
      <c r="C268" s="148"/>
      <c r="D268" s="148"/>
      <c r="E268" s="148"/>
      <c r="F268" s="148"/>
      <c r="G268" s="61">
        <f t="shared" si="4"/>
        <v>0</v>
      </c>
      <c r="H268" s="149"/>
      <c r="I268" s="149"/>
      <c r="J268" s="149"/>
    </row>
    <row r="269" spans="1:10" ht="18" customHeight="1">
      <c r="A269" s="59" t="s">
        <v>1173</v>
      </c>
      <c r="B269" s="59" t="s">
        <v>1045</v>
      </c>
      <c r="C269" s="59" t="s">
        <v>933</v>
      </c>
      <c r="D269" s="59" t="s">
        <v>1765</v>
      </c>
      <c r="E269" s="59" t="s">
        <v>1198</v>
      </c>
      <c r="F269" s="59" t="s">
        <v>1199</v>
      </c>
      <c r="G269" s="61">
        <f t="shared" si="4"/>
        <v>0</v>
      </c>
      <c r="H269" s="61"/>
      <c r="I269" s="61"/>
      <c r="J269" s="61"/>
    </row>
    <row r="270" spans="1:10" ht="18" customHeight="1">
      <c r="A270" s="148"/>
      <c r="B270" s="148" t="s">
        <v>981</v>
      </c>
      <c r="C270" s="148"/>
      <c r="D270" s="148"/>
      <c r="E270" s="148"/>
      <c r="F270" s="148"/>
      <c r="G270" s="61">
        <f t="shared" si="4"/>
        <v>0</v>
      </c>
      <c r="H270" s="149"/>
      <c r="I270" s="149"/>
      <c r="J270" s="149"/>
    </row>
    <row r="271" spans="1:10" ht="18" customHeight="1">
      <c r="A271" s="59" t="s">
        <v>1173</v>
      </c>
      <c r="B271" s="59" t="s">
        <v>982</v>
      </c>
      <c r="C271" s="59" t="s">
        <v>922</v>
      </c>
      <c r="D271" s="59" t="s">
        <v>1765</v>
      </c>
      <c r="E271" s="59" t="s">
        <v>1200</v>
      </c>
      <c r="F271" s="59" t="s">
        <v>1201</v>
      </c>
      <c r="G271" s="61">
        <f t="shared" si="4"/>
        <v>0</v>
      </c>
      <c r="H271" s="61"/>
      <c r="I271" s="61"/>
      <c r="J271" s="61"/>
    </row>
    <row r="272" spans="1:10" ht="18" customHeight="1">
      <c r="A272" s="148"/>
      <c r="B272" s="148" t="s">
        <v>1202</v>
      </c>
      <c r="C272" s="148"/>
      <c r="D272" s="148"/>
      <c r="E272" s="148"/>
      <c r="F272" s="148"/>
      <c r="G272" s="61">
        <f t="shared" si="4"/>
        <v>0</v>
      </c>
      <c r="H272" s="149"/>
      <c r="I272" s="149"/>
      <c r="J272" s="149"/>
    </row>
    <row r="273" spans="1:10" ht="18" customHeight="1">
      <c r="A273" s="59" t="s">
        <v>1173</v>
      </c>
      <c r="B273" s="59" t="s">
        <v>1203</v>
      </c>
      <c r="C273" s="59" t="s">
        <v>922</v>
      </c>
      <c r="D273" s="59" t="s">
        <v>1765</v>
      </c>
      <c r="E273" s="59" t="s">
        <v>1204</v>
      </c>
      <c r="F273" s="59" t="s">
        <v>1205</v>
      </c>
      <c r="G273" s="61">
        <f t="shared" si="4"/>
        <v>0</v>
      </c>
      <c r="H273" s="61"/>
      <c r="I273" s="61"/>
      <c r="J273" s="61"/>
    </row>
    <row r="274" spans="1:10" ht="18" customHeight="1">
      <c r="A274" s="148"/>
      <c r="B274" s="148" t="s">
        <v>1031</v>
      </c>
      <c r="C274" s="148"/>
      <c r="D274" s="148"/>
      <c r="E274" s="148"/>
      <c r="F274" s="148"/>
      <c r="G274" s="61">
        <f t="shared" si="4"/>
        <v>0</v>
      </c>
      <c r="H274" s="149"/>
      <c r="I274" s="149"/>
      <c r="J274" s="149"/>
    </row>
    <row r="275" spans="1:10" ht="18" customHeight="1">
      <c r="A275" s="59" t="s">
        <v>1173</v>
      </c>
      <c r="B275" s="59" t="s">
        <v>942</v>
      </c>
      <c r="C275" s="59" t="s">
        <v>922</v>
      </c>
      <c r="D275" s="59" t="s">
        <v>1765</v>
      </c>
      <c r="E275" s="59" t="s">
        <v>1768</v>
      </c>
      <c r="F275" s="59" t="s">
        <v>1769</v>
      </c>
      <c r="G275" s="61">
        <f t="shared" si="4"/>
        <v>0</v>
      </c>
      <c r="H275" s="61"/>
      <c r="I275" s="61"/>
      <c r="J275" s="61"/>
    </row>
    <row r="276" spans="1:10" ht="18" customHeight="1">
      <c r="A276" s="148" t="s">
        <v>1206</v>
      </c>
      <c r="B276" s="148"/>
      <c r="C276" s="148"/>
      <c r="D276" s="148"/>
      <c r="E276" s="148"/>
      <c r="F276" s="148"/>
      <c r="G276" s="61">
        <f t="shared" si="4"/>
        <v>244.89</v>
      </c>
      <c r="H276" s="149">
        <v>222.23</v>
      </c>
      <c r="I276" s="149">
        <v>1.83</v>
      </c>
      <c r="J276" s="149">
        <v>20.83</v>
      </c>
    </row>
    <row r="277" spans="1:10" ht="18" customHeight="1">
      <c r="A277" s="148"/>
      <c r="B277" s="148" t="s">
        <v>920</v>
      </c>
      <c r="C277" s="148"/>
      <c r="D277" s="148"/>
      <c r="E277" s="148"/>
      <c r="F277" s="148"/>
      <c r="G277" s="61">
        <f t="shared" si="4"/>
        <v>244.89</v>
      </c>
      <c r="H277" s="149">
        <v>222.23</v>
      </c>
      <c r="I277" s="149">
        <v>1.83</v>
      </c>
      <c r="J277" s="149">
        <v>20.83</v>
      </c>
    </row>
    <row r="278" spans="1:10" ht="18" customHeight="1">
      <c r="A278" s="59" t="s">
        <v>1207</v>
      </c>
      <c r="B278" s="59" t="s">
        <v>922</v>
      </c>
      <c r="C278" s="59" t="s">
        <v>922</v>
      </c>
      <c r="D278" s="59" t="s">
        <v>1208</v>
      </c>
      <c r="E278" s="59" t="s">
        <v>1209</v>
      </c>
      <c r="F278" s="59" t="s">
        <v>1210</v>
      </c>
      <c r="G278" s="61">
        <f t="shared" si="4"/>
        <v>56.210000000000008</v>
      </c>
      <c r="H278" s="61">
        <v>46.35</v>
      </c>
      <c r="I278" s="61">
        <v>0.7</v>
      </c>
      <c r="J278" s="61">
        <v>9.16</v>
      </c>
    </row>
    <row r="279" spans="1:10" ht="18" customHeight="1">
      <c r="A279" s="59" t="s">
        <v>1207</v>
      </c>
      <c r="B279" s="59" t="s">
        <v>922</v>
      </c>
      <c r="C279" s="59" t="s">
        <v>933</v>
      </c>
      <c r="D279" s="59" t="s">
        <v>1208</v>
      </c>
      <c r="E279" s="59" t="s">
        <v>1209</v>
      </c>
      <c r="F279" s="59" t="s">
        <v>1211</v>
      </c>
      <c r="G279" s="61">
        <f t="shared" si="4"/>
        <v>0</v>
      </c>
      <c r="H279" s="61"/>
      <c r="I279" s="61"/>
      <c r="J279" s="61"/>
    </row>
    <row r="280" spans="1:10" ht="18" customHeight="1">
      <c r="A280" s="59" t="s">
        <v>1207</v>
      </c>
      <c r="B280" s="59" t="s">
        <v>922</v>
      </c>
      <c r="C280" s="59" t="s">
        <v>945</v>
      </c>
      <c r="D280" s="59" t="s">
        <v>1208</v>
      </c>
      <c r="E280" s="59" t="s">
        <v>1209</v>
      </c>
      <c r="F280" s="59" t="s">
        <v>1212</v>
      </c>
      <c r="G280" s="61">
        <f t="shared" si="4"/>
        <v>188.67999999999998</v>
      </c>
      <c r="H280" s="61">
        <v>175.88</v>
      </c>
      <c r="I280" s="61">
        <v>1.1299999999999999</v>
      </c>
      <c r="J280" s="61">
        <v>11.67</v>
      </c>
    </row>
    <row r="281" spans="1:10" ht="18" customHeight="1">
      <c r="A281" s="148"/>
      <c r="B281" s="148" t="s">
        <v>932</v>
      </c>
      <c r="C281" s="148"/>
      <c r="D281" s="148"/>
      <c r="E281" s="148"/>
      <c r="F281" s="148"/>
      <c r="G281" s="61">
        <f t="shared" si="4"/>
        <v>0</v>
      </c>
      <c r="H281" s="149"/>
      <c r="I281" s="149"/>
      <c r="J281" s="149"/>
    </row>
    <row r="282" spans="1:10" ht="18" customHeight="1">
      <c r="A282" s="59" t="s">
        <v>1207</v>
      </c>
      <c r="B282" s="59" t="s">
        <v>933</v>
      </c>
      <c r="C282" s="59" t="s">
        <v>942</v>
      </c>
      <c r="D282" s="59" t="s">
        <v>1208</v>
      </c>
      <c r="E282" s="59" t="s">
        <v>1213</v>
      </c>
      <c r="F282" s="59" t="s">
        <v>1214</v>
      </c>
      <c r="G282" s="61">
        <f t="shared" si="4"/>
        <v>0</v>
      </c>
      <c r="H282" s="61"/>
      <c r="I282" s="61"/>
      <c r="J282" s="61"/>
    </row>
    <row r="283" spans="1:10" ht="18" customHeight="1">
      <c r="A283" s="148"/>
      <c r="B283" s="148" t="s">
        <v>944</v>
      </c>
      <c r="C283" s="148"/>
      <c r="D283" s="148"/>
      <c r="E283" s="148"/>
      <c r="F283" s="148"/>
      <c r="G283" s="61">
        <f t="shared" si="4"/>
        <v>0</v>
      </c>
      <c r="H283" s="149"/>
      <c r="I283" s="149"/>
      <c r="J283" s="149"/>
    </row>
    <row r="284" spans="1:10" ht="18" customHeight="1">
      <c r="A284" s="59" t="s">
        <v>1207</v>
      </c>
      <c r="B284" s="59" t="s">
        <v>945</v>
      </c>
      <c r="C284" s="59" t="s">
        <v>922</v>
      </c>
      <c r="D284" s="59" t="s">
        <v>1208</v>
      </c>
      <c r="E284" s="59" t="s">
        <v>1215</v>
      </c>
      <c r="F284" s="59" t="s">
        <v>1216</v>
      </c>
      <c r="G284" s="61">
        <f t="shared" si="4"/>
        <v>0</v>
      </c>
      <c r="H284" s="61"/>
      <c r="I284" s="61"/>
      <c r="J284" s="61"/>
    </row>
    <row r="285" spans="1:10" ht="18" customHeight="1">
      <c r="A285" s="59" t="s">
        <v>1207</v>
      </c>
      <c r="B285" s="59" t="s">
        <v>945</v>
      </c>
      <c r="C285" s="59" t="s">
        <v>942</v>
      </c>
      <c r="D285" s="59" t="s">
        <v>1208</v>
      </c>
      <c r="E285" s="59" t="s">
        <v>1215</v>
      </c>
      <c r="F285" s="59" t="s">
        <v>1217</v>
      </c>
      <c r="G285" s="61">
        <f t="shared" si="4"/>
        <v>0</v>
      </c>
      <c r="H285" s="61"/>
      <c r="I285" s="61"/>
      <c r="J285" s="61"/>
    </row>
    <row r="286" spans="1:10" ht="18" customHeight="1">
      <c r="A286" s="148"/>
      <c r="B286" s="148" t="s">
        <v>950</v>
      </c>
      <c r="C286" s="148"/>
      <c r="D286" s="148"/>
      <c r="E286" s="148"/>
      <c r="F286" s="148"/>
      <c r="G286" s="61">
        <f t="shared" si="4"/>
        <v>0</v>
      </c>
      <c r="H286" s="149"/>
      <c r="I286" s="149"/>
      <c r="J286" s="149"/>
    </row>
    <row r="287" spans="1:10" ht="18" customHeight="1">
      <c r="A287" s="59" t="s">
        <v>1207</v>
      </c>
      <c r="B287" s="59" t="s">
        <v>926</v>
      </c>
      <c r="C287" s="59" t="s">
        <v>933</v>
      </c>
      <c r="D287" s="59" t="s">
        <v>1208</v>
      </c>
      <c r="E287" s="59" t="s">
        <v>1218</v>
      </c>
      <c r="F287" s="59" t="s">
        <v>1219</v>
      </c>
      <c r="G287" s="61">
        <f t="shared" si="4"/>
        <v>0</v>
      </c>
      <c r="H287" s="61"/>
      <c r="I287" s="61"/>
      <c r="J287" s="61"/>
    </row>
    <row r="288" spans="1:10" ht="18" customHeight="1">
      <c r="A288" s="148"/>
      <c r="B288" s="148" t="s">
        <v>970</v>
      </c>
      <c r="C288" s="148"/>
      <c r="D288" s="148"/>
      <c r="E288" s="148"/>
      <c r="F288" s="148"/>
      <c r="G288" s="61">
        <f t="shared" si="4"/>
        <v>0</v>
      </c>
      <c r="H288" s="149"/>
      <c r="I288" s="149"/>
      <c r="J288" s="149"/>
    </row>
    <row r="289" spans="1:10" ht="18" customHeight="1">
      <c r="A289" s="59" t="s">
        <v>1207</v>
      </c>
      <c r="B289" s="59" t="s">
        <v>971</v>
      </c>
      <c r="C289" s="59" t="s">
        <v>922</v>
      </c>
      <c r="D289" s="59" t="s">
        <v>1208</v>
      </c>
      <c r="E289" s="59" t="s">
        <v>1770</v>
      </c>
      <c r="F289" s="59" t="s">
        <v>1771</v>
      </c>
      <c r="G289" s="61">
        <f t="shared" si="4"/>
        <v>0</v>
      </c>
      <c r="H289" s="61"/>
      <c r="I289" s="61"/>
      <c r="J289" s="61"/>
    </row>
    <row r="290" spans="1:10" ht="18" customHeight="1">
      <c r="A290" s="148"/>
      <c r="B290" s="148" t="s">
        <v>975</v>
      </c>
      <c r="C290" s="148"/>
      <c r="D290" s="148"/>
      <c r="E290" s="148"/>
      <c r="F290" s="148"/>
      <c r="G290" s="61">
        <f t="shared" si="4"/>
        <v>0</v>
      </c>
      <c r="H290" s="149"/>
      <c r="I290" s="149"/>
      <c r="J290" s="149"/>
    </row>
    <row r="291" spans="1:10" ht="18" customHeight="1">
      <c r="A291" s="59" t="s">
        <v>1207</v>
      </c>
      <c r="B291" s="59" t="s">
        <v>976</v>
      </c>
      <c r="C291" s="59" t="s">
        <v>933</v>
      </c>
      <c r="D291" s="59" t="s">
        <v>1208</v>
      </c>
      <c r="E291" s="59" t="s">
        <v>1220</v>
      </c>
      <c r="F291" s="59" t="s">
        <v>1772</v>
      </c>
      <c r="G291" s="61">
        <f t="shared" si="4"/>
        <v>0</v>
      </c>
      <c r="H291" s="61"/>
      <c r="I291" s="61"/>
      <c r="J291" s="61"/>
    </row>
    <row r="292" spans="1:10" ht="18" customHeight="1">
      <c r="A292" s="148"/>
      <c r="B292" s="148" t="s">
        <v>1031</v>
      </c>
      <c r="C292" s="148"/>
      <c r="D292" s="148"/>
      <c r="E292" s="148"/>
      <c r="F292" s="148"/>
      <c r="G292" s="61">
        <f t="shared" si="4"/>
        <v>0</v>
      </c>
      <c r="H292" s="149"/>
      <c r="I292" s="149"/>
      <c r="J292" s="149"/>
    </row>
    <row r="293" spans="1:10" ht="18" customHeight="1">
      <c r="A293" s="59" t="s">
        <v>1207</v>
      </c>
      <c r="B293" s="59" t="s">
        <v>942</v>
      </c>
      <c r="C293" s="59" t="s">
        <v>922</v>
      </c>
      <c r="D293" s="59" t="s">
        <v>1208</v>
      </c>
      <c r="E293" s="59" t="s">
        <v>1773</v>
      </c>
      <c r="F293" s="59" t="s">
        <v>1774</v>
      </c>
      <c r="G293" s="61">
        <f t="shared" si="4"/>
        <v>0</v>
      </c>
      <c r="H293" s="61"/>
      <c r="I293" s="61"/>
      <c r="J293" s="61"/>
    </row>
    <row r="294" spans="1:10" ht="18" customHeight="1">
      <c r="A294" s="148" t="s">
        <v>1221</v>
      </c>
      <c r="B294" s="148"/>
      <c r="C294" s="148"/>
      <c r="D294" s="148"/>
      <c r="E294" s="148"/>
      <c r="F294" s="148"/>
      <c r="G294" s="61">
        <f t="shared" si="4"/>
        <v>1162.26</v>
      </c>
      <c r="H294" s="149">
        <v>1049.24</v>
      </c>
      <c r="I294" s="149">
        <v>11.09</v>
      </c>
      <c r="J294" s="149">
        <v>101.93</v>
      </c>
    </row>
    <row r="295" spans="1:10" ht="18" customHeight="1">
      <c r="A295" s="148"/>
      <c r="B295" s="148" t="s">
        <v>920</v>
      </c>
      <c r="C295" s="148"/>
      <c r="D295" s="148"/>
      <c r="E295" s="148"/>
      <c r="F295" s="148"/>
      <c r="G295" s="61">
        <f t="shared" si="4"/>
        <v>1162.26</v>
      </c>
      <c r="H295" s="149">
        <v>1049.24</v>
      </c>
      <c r="I295" s="149">
        <v>11.09</v>
      </c>
      <c r="J295" s="149">
        <v>101.93</v>
      </c>
    </row>
    <row r="296" spans="1:10" ht="18" customHeight="1">
      <c r="A296" s="59" t="s">
        <v>1222</v>
      </c>
      <c r="B296" s="59" t="s">
        <v>922</v>
      </c>
      <c r="C296" s="59" t="s">
        <v>922</v>
      </c>
      <c r="D296" s="59" t="s">
        <v>1223</v>
      </c>
      <c r="E296" s="59" t="s">
        <v>1224</v>
      </c>
      <c r="F296" s="59" t="s">
        <v>1225</v>
      </c>
      <c r="G296" s="61">
        <f t="shared" si="4"/>
        <v>174.82999999999998</v>
      </c>
      <c r="H296" s="61">
        <v>149.66999999999999</v>
      </c>
      <c r="I296" s="61"/>
      <c r="J296" s="61">
        <v>25.16</v>
      </c>
    </row>
    <row r="297" spans="1:10" ht="18" customHeight="1">
      <c r="A297" s="59" t="s">
        <v>1222</v>
      </c>
      <c r="B297" s="59" t="s">
        <v>922</v>
      </c>
      <c r="C297" s="59" t="s">
        <v>933</v>
      </c>
      <c r="D297" s="59" t="s">
        <v>1223</v>
      </c>
      <c r="E297" s="59" t="s">
        <v>1224</v>
      </c>
      <c r="F297" s="59" t="s">
        <v>1226</v>
      </c>
      <c r="G297" s="61">
        <f t="shared" si="4"/>
        <v>0</v>
      </c>
      <c r="H297" s="61"/>
      <c r="I297" s="61"/>
      <c r="J297" s="61"/>
    </row>
    <row r="298" spans="1:10" ht="18" customHeight="1">
      <c r="A298" s="59" t="s">
        <v>1222</v>
      </c>
      <c r="B298" s="59" t="s">
        <v>922</v>
      </c>
      <c r="C298" s="59" t="s">
        <v>945</v>
      </c>
      <c r="D298" s="59" t="s">
        <v>1223</v>
      </c>
      <c r="E298" s="59" t="s">
        <v>1224</v>
      </c>
      <c r="F298" s="59" t="s">
        <v>1227</v>
      </c>
      <c r="G298" s="61">
        <f t="shared" si="4"/>
        <v>987.43000000000006</v>
      </c>
      <c r="H298" s="61">
        <v>899.57</v>
      </c>
      <c r="I298" s="61">
        <v>11.09</v>
      </c>
      <c r="J298" s="61">
        <v>76.77</v>
      </c>
    </row>
    <row r="299" spans="1:10" ht="18" customHeight="1">
      <c r="A299" s="59" t="s">
        <v>1222</v>
      </c>
      <c r="B299" s="59" t="s">
        <v>922</v>
      </c>
      <c r="C299" s="59" t="s">
        <v>942</v>
      </c>
      <c r="D299" s="59" t="s">
        <v>1223</v>
      </c>
      <c r="E299" s="59" t="s">
        <v>1224</v>
      </c>
      <c r="F299" s="59" t="s">
        <v>1775</v>
      </c>
      <c r="G299" s="61">
        <f t="shared" si="4"/>
        <v>0</v>
      </c>
      <c r="H299" s="61"/>
      <c r="I299" s="61"/>
      <c r="J299" s="61"/>
    </row>
    <row r="300" spans="1:10" ht="18" customHeight="1">
      <c r="A300" s="148"/>
      <c r="B300" s="148" t="s">
        <v>944</v>
      </c>
      <c r="C300" s="148"/>
      <c r="D300" s="148"/>
      <c r="E300" s="148"/>
      <c r="F300" s="148"/>
      <c r="G300" s="61">
        <f t="shared" si="4"/>
        <v>0</v>
      </c>
      <c r="H300" s="149"/>
      <c r="I300" s="149"/>
      <c r="J300" s="149"/>
    </row>
    <row r="301" spans="1:10" ht="18" customHeight="1">
      <c r="A301" s="59" t="s">
        <v>1222</v>
      </c>
      <c r="B301" s="59" t="s">
        <v>945</v>
      </c>
      <c r="C301" s="59" t="s">
        <v>942</v>
      </c>
      <c r="D301" s="59" t="s">
        <v>1223</v>
      </c>
      <c r="E301" s="59" t="s">
        <v>1228</v>
      </c>
      <c r="F301" s="59" t="s">
        <v>1229</v>
      </c>
      <c r="G301" s="61">
        <f t="shared" si="4"/>
        <v>0</v>
      </c>
      <c r="H301" s="61"/>
      <c r="I301" s="61"/>
      <c r="J301" s="61"/>
    </row>
    <row r="302" spans="1:10" ht="18" customHeight="1">
      <c r="A302" s="148"/>
      <c r="B302" s="148" t="s">
        <v>954</v>
      </c>
      <c r="C302" s="148"/>
      <c r="D302" s="148"/>
      <c r="E302" s="148"/>
      <c r="F302" s="148"/>
      <c r="G302" s="61">
        <f t="shared" si="4"/>
        <v>0</v>
      </c>
      <c r="H302" s="149"/>
      <c r="I302" s="149"/>
      <c r="J302" s="149"/>
    </row>
    <row r="303" spans="1:10" ht="18" customHeight="1">
      <c r="A303" s="59" t="s">
        <v>1222</v>
      </c>
      <c r="B303" s="59" t="s">
        <v>937</v>
      </c>
      <c r="C303" s="59" t="s">
        <v>922</v>
      </c>
      <c r="D303" s="59" t="s">
        <v>1223</v>
      </c>
      <c r="E303" s="59" t="s">
        <v>1230</v>
      </c>
      <c r="F303" s="59" t="s">
        <v>1231</v>
      </c>
      <c r="G303" s="61">
        <f t="shared" si="4"/>
        <v>0</v>
      </c>
      <c r="H303" s="61"/>
      <c r="I303" s="61"/>
      <c r="J303" s="61"/>
    </row>
    <row r="304" spans="1:10" ht="18" customHeight="1">
      <c r="A304" s="148" t="s">
        <v>1232</v>
      </c>
      <c r="B304" s="148"/>
      <c r="C304" s="148"/>
      <c r="D304" s="148"/>
      <c r="E304" s="148"/>
      <c r="F304" s="148"/>
      <c r="G304" s="61">
        <f t="shared" si="4"/>
        <v>4246.6899999999996</v>
      </c>
      <c r="H304" s="149">
        <v>3888.41</v>
      </c>
      <c r="I304" s="149">
        <v>77.75</v>
      </c>
      <c r="J304" s="149">
        <v>280.52999999999997</v>
      </c>
    </row>
    <row r="305" spans="1:10" ht="18" customHeight="1">
      <c r="A305" s="148"/>
      <c r="B305" s="148" t="s">
        <v>920</v>
      </c>
      <c r="C305" s="148"/>
      <c r="D305" s="148"/>
      <c r="E305" s="148"/>
      <c r="F305" s="148"/>
      <c r="G305" s="61">
        <f t="shared" si="4"/>
        <v>2891.9700000000003</v>
      </c>
      <c r="H305" s="149">
        <v>2653.61</v>
      </c>
      <c r="I305" s="149">
        <v>58.6</v>
      </c>
      <c r="J305" s="149">
        <v>179.76</v>
      </c>
    </row>
    <row r="306" spans="1:10" ht="18" customHeight="1">
      <c r="A306" s="59" t="s">
        <v>1233</v>
      </c>
      <c r="B306" s="59" t="s">
        <v>922</v>
      </c>
      <c r="C306" s="59" t="s">
        <v>922</v>
      </c>
      <c r="D306" s="59" t="s">
        <v>1234</v>
      </c>
      <c r="E306" s="59" t="s">
        <v>1235</v>
      </c>
      <c r="F306" s="59" t="s">
        <v>1236</v>
      </c>
      <c r="G306" s="61">
        <f t="shared" si="4"/>
        <v>320.62000000000006</v>
      </c>
      <c r="H306" s="61">
        <v>261.79000000000002</v>
      </c>
      <c r="I306" s="61">
        <v>13.48</v>
      </c>
      <c r="J306" s="61">
        <v>45.35</v>
      </c>
    </row>
    <row r="307" spans="1:10" ht="18" customHeight="1">
      <c r="A307" s="59" t="s">
        <v>1233</v>
      </c>
      <c r="B307" s="59" t="s">
        <v>922</v>
      </c>
      <c r="C307" s="59" t="s">
        <v>933</v>
      </c>
      <c r="D307" s="59" t="s">
        <v>1234</v>
      </c>
      <c r="E307" s="59" t="s">
        <v>1235</v>
      </c>
      <c r="F307" s="59" t="s">
        <v>1776</v>
      </c>
      <c r="G307" s="61">
        <f t="shared" si="4"/>
        <v>0</v>
      </c>
      <c r="H307" s="61"/>
      <c r="I307" s="61"/>
      <c r="J307" s="61"/>
    </row>
    <row r="308" spans="1:10" ht="18" customHeight="1">
      <c r="A308" s="59" t="s">
        <v>1233</v>
      </c>
      <c r="B308" s="59" t="s">
        <v>922</v>
      </c>
      <c r="C308" s="59" t="s">
        <v>926</v>
      </c>
      <c r="D308" s="59" t="s">
        <v>1234</v>
      </c>
      <c r="E308" s="59" t="s">
        <v>1235</v>
      </c>
      <c r="F308" s="59" t="s">
        <v>1237</v>
      </c>
      <c r="G308" s="61">
        <f t="shared" si="4"/>
        <v>2434.9899999999998</v>
      </c>
      <c r="H308" s="61">
        <v>2255.46</v>
      </c>
      <c r="I308" s="61">
        <v>45.12</v>
      </c>
      <c r="J308" s="61">
        <v>134.41</v>
      </c>
    </row>
    <row r="309" spans="1:10" ht="18" customHeight="1">
      <c r="A309" s="59" t="s">
        <v>1233</v>
      </c>
      <c r="B309" s="59" t="s">
        <v>922</v>
      </c>
      <c r="C309" s="59" t="s">
        <v>939</v>
      </c>
      <c r="D309" s="59" t="s">
        <v>1234</v>
      </c>
      <c r="E309" s="59" t="s">
        <v>1235</v>
      </c>
      <c r="F309" s="59" t="s">
        <v>1238</v>
      </c>
      <c r="G309" s="61">
        <f t="shared" si="4"/>
        <v>136.36000000000001</v>
      </c>
      <c r="H309" s="61">
        <v>136.36000000000001</v>
      </c>
      <c r="I309" s="61"/>
      <c r="J309" s="61"/>
    </row>
    <row r="310" spans="1:10" ht="18" customHeight="1">
      <c r="A310" s="59" t="s">
        <v>1233</v>
      </c>
      <c r="B310" s="59" t="s">
        <v>922</v>
      </c>
      <c r="C310" s="59" t="s">
        <v>930</v>
      </c>
      <c r="D310" s="59" t="s">
        <v>1234</v>
      </c>
      <c r="E310" s="59" t="s">
        <v>1235</v>
      </c>
      <c r="F310" s="59" t="s">
        <v>1239</v>
      </c>
      <c r="G310" s="61">
        <f t="shared" si="4"/>
        <v>0</v>
      </c>
      <c r="H310" s="61"/>
      <c r="I310" s="61"/>
      <c r="J310" s="61"/>
    </row>
    <row r="311" spans="1:10" ht="18" customHeight="1">
      <c r="A311" s="59" t="s">
        <v>1233</v>
      </c>
      <c r="B311" s="59" t="s">
        <v>922</v>
      </c>
      <c r="C311" s="59" t="s">
        <v>964</v>
      </c>
      <c r="D311" s="59" t="s">
        <v>1234</v>
      </c>
      <c r="E311" s="59" t="s">
        <v>1235</v>
      </c>
      <c r="F311" s="59" t="s">
        <v>1240</v>
      </c>
      <c r="G311" s="61">
        <f t="shared" si="4"/>
        <v>0</v>
      </c>
      <c r="H311" s="61"/>
      <c r="I311" s="61"/>
      <c r="J311" s="61"/>
    </row>
    <row r="312" spans="1:10" ht="18" customHeight="1">
      <c r="A312" s="59" t="s">
        <v>1233</v>
      </c>
      <c r="B312" s="59" t="s">
        <v>922</v>
      </c>
      <c r="C312" s="59" t="s">
        <v>971</v>
      </c>
      <c r="D312" s="59" t="s">
        <v>1234</v>
      </c>
      <c r="E312" s="59" t="s">
        <v>1235</v>
      </c>
      <c r="F312" s="59" t="s">
        <v>1241</v>
      </c>
      <c r="G312" s="61">
        <f t="shared" si="4"/>
        <v>0</v>
      </c>
      <c r="H312" s="61"/>
      <c r="I312" s="61"/>
      <c r="J312" s="61"/>
    </row>
    <row r="313" spans="1:10" ht="18" customHeight="1">
      <c r="A313" s="59" t="s">
        <v>1233</v>
      </c>
      <c r="B313" s="59" t="s">
        <v>922</v>
      </c>
      <c r="C313" s="59" t="s">
        <v>1242</v>
      </c>
      <c r="D313" s="59" t="s">
        <v>1234</v>
      </c>
      <c r="E313" s="59" t="s">
        <v>1235</v>
      </c>
      <c r="F313" s="59" t="s">
        <v>1243</v>
      </c>
      <c r="G313" s="61">
        <f t="shared" si="4"/>
        <v>0</v>
      </c>
      <c r="H313" s="61"/>
      <c r="I313" s="61"/>
      <c r="J313" s="61"/>
    </row>
    <row r="314" spans="1:10" ht="18" customHeight="1">
      <c r="A314" s="59" t="s">
        <v>1233</v>
      </c>
      <c r="B314" s="59" t="s">
        <v>922</v>
      </c>
      <c r="C314" s="59" t="s">
        <v>993</v>
      </c>
      <c r="D314" s="59" t="s">
        <v>1234</v>
      </c>
      <c r="E314" s="59" t="s">
        <v>1235</v>
      </c>
      <c r="F314" s="59" t="s">
        <v>1244</v>
      </c>
      <c r="G314" s="61">
        <f t="shared" si="4"/>
        <v>0</v>
      </c>
      <c r="H314" s="61"/>
      <c r="I314" s="61"/>
      <c r="J314" s="61"/>
    </row>
    <row r="315" spans="1:10" ht="18" customHeight="1">
      <c r="A315" s="59" t="s">
        <v>1233</v>
      </c>
      <c r="B315" s="59" t="s">
        <v>922</v>
      </c>
      <c r="C315" s="59" t="s">
        <v>1777</v>
      </c>
      <c r="D315" s="59" t="s">
        <v>1234</v>
      </c>
      <c r="E315" s="59" t="s">
        <v>1235</v>
      </c>
      <c r="F315" s="59" t="s">
        <v>1778</v>
      </c>
      <c r="G315" s="61">
        <f t="shared" si="4"/>
        <v>0</v>
      </c>
      <c r="H315" s="61"/>
      <c r="I315" s="61"/>
      <c r="J315" s="61"/>
    </row>
    <row r="316" spans="1:10" ht="18" customHeight="1">
      <c r="A316" s="59" t="s">
        <v>1233</v>
      </c>
      <c r="B316" s="59" t="s">
        <v>922</v>
      </c>
      <c r="C316" s="59" t="s">
        <v>942</v>
      </c>
      <c r="D316" s="59" t="s">
        <v>1234</v>
      </c>
      <c r="E316" s="59" t="s">
        <v>1235</v>
      </c>
      <c r="F316" s="59" t="s">
        <v>1245</v>
      </c>
      <c r="G316" s="61">
        <f t="shared" si="4"/>
        <v>0</v>
      </c>
      <c r="H316" s="61"/>
      <c r="I316" s="61"/>
      <c r="J316" s="61"/>
    </row>
    <row r="317" spans="1:10" ht="18" customHeight="1">
      <c r="A317" s="148"/>
      <c r="B317" s="148" t="s">
        <v>932</v>
      </c>
      <c r="C317" s="148"/>
      <c r="D317" s="148"/>
      <c r="E317" s="148"/>
      <c r="F317" s="148"/>
      <c r="G317" s="61">
        <f t="shared" si="4"/>
        <v>715.26</v>
      </c>
      <c r="H317" s="149">
        <v>652.04999999999995</v>
      </c>
      <c r="I317" s="149">
        <v>5.19</v>
      </c>
      <c r="J317" s="149">
        <v>58.02</v>
      </c>
    </row>
    <row r="318" spans="1:10" ht="18" customHeight="1">
      <c r="A318" s="59" t="s">
        <v>1233</v>
      </c>
      <c r="B318" s="59" t="s">
        <v>933</v>
      </c>
      <c r="C318" s="59" t="s">
        <v>922</v>
      </c>
      <c r="D318" s="59" t="s">
        <v>1234</v>
      </c>
      <c r="E318" s="59" t="s">
        <v>1779</v>
      </c>
      <c r="F318" s="59" t="s">
        <v>1246</v>
      </c>
      <c r="G318" s="61">
        <f t="shared" si="4"/>
        <v>155.56</v>
      </c>
      <c r="H318" s="61">
        <v>132.69999999999999</v>
      </c>
      <c r="I318" s="61">
        <v>0.97</v>
      </c>
      <c r="J318" s="61">
        <v>21.89</v>
      </c>
    </row>
    <row r="319" spans="1:10" ht="18" customHeight="1">
      <c r="A319" s="59" t="s">
        <v>1233</v>
      </c>
      <c r="B319" s="59" t="s">
        <v>933</v>
      </c>
      <c r="C319" s="59" t="s">
        <v>926</v>
      </c>
      <c r="D319" s="59" t="s">
        <v>1234</v>
      </c>
      <c r="E319" s="59" t="s">
        <v>1779</v>
      </c>
      <c r="F319" s="59" t="s">
        <v>1780</v>
      </c>
      <c r="G319" s="61">
        <f t="shared" si="4"/>
        <v>559.70000000000005</v>
      </c>
      <c r="H319" s="61">
        <v>519.35</v>
      </c>
      <c r="I319" s="61">
        <v>4.22</v>
      </c>
      <c r="J319" s="61">
        <v>36.130000000000003</v>
      </c>
    </row>
    <row r="320" spans="1:10" ht="18" customHeight="1">
      <c r="A320" s="59" t="s">
        <v>1233</v>
      </c>
      <c r="B320" s="59" t="s">
        <v>933</v>
      </c>
      <c r="C320" s="59" t="s">
        <v>937</v>
      </c>
      <c r="D320" s="59" t="s">
        <v>1234</v>
      </c>
      <c r="E320" s="59" t="s">
        <v>1779</v>
      </c>
      <c r="F320" s="59" t="s">
        <v>1781</v>
      </c>
      <c r="G320" s="61">
        <f t="shared" si="4"/>
        <v>0</v>
      </c>
      <c r="H320" s="61"/>
      <c r="I320" s="61"/>
      <c r="J320" s="61"/>
    </row>
    <row r="321" spans="1:10" ht="18" customHeight="1">
      <c r="A321" s="59" t="s">
        <v>1233</v>
      </c>
      <c r="B321" s="59" t="s">
        <v>933</v>
      </c>
      <c r="C321" s="59" t="s">
        <v>1022</v>
      </c>
      <c r="D321" s="59" t="s">
        <v>1234</v>
      </c>
      <c r="E321" s="59" t="s">
        <v>1779</v>
      </c>
      <c r="F321" s="59" t="s">
        <v>1782</v>
      </c>
      <c r="G321" s="61">
        <f t="shared" si="4"/>
        <v>0</v>
      </c>
      <c r="H321" s="61"/>
      <c r="I321" s="61"/>
      <c r="J321" s="61"/>
    </row>
    <row r="322" spans="1:10" ht="18" customHeight="1">
      <c r="A322" s="148"/>
      <c r="B322" s="148" t="s">
        <v>944</v>
      </c>
      <c r="C322" s="148"/>
      <c r="D322" s="148"/>
      <c r="E322" s="148"/>
      <c r="F322" s="148"/>
      <c r="G322" s="61">
        <f t="shared" si="4"/>
        <v>639.46</v>
      </c>
      <c r="H322" s="149">
        <v>582.75</v>
      </c>
      <c r="I322" s="149">
        <v>13.96</v>
      </c>
      <c r="J322" s="149">
        <v>42.75</v>
      </c>
    </row>
    <row r="323" spans="1:10" ht="18" customHeight="1">
      <c r="A323" s="59" t="s">
        <v>1233</v>
      </c>
      <c r="B323" s="59" t="s">
        <v>945</v>
      </c>
      <c r="C323" s="59" t="s">
        <v>922</v>
      </c>
      <c r="D323" s="59" t="s">
        <v>1234</v>
      </c>
      <c r="E323" s="59" t="s">
        <v>1247</v>
      </c>
      <c r="F323" s="59" t="s">
        <v>1248</v>
      </c>
      <c r="G323" s="61">
        <f t="shared" si="4"/>
        <v>63.120000000000005</v>
      </c>
      <c r="H323" s="61">
        <v>41.45</v>
      </c>
      <c r="I323" s="61">
        <v>13.96</v>
      </c>
      <c r="J323" s="61">
        <v>7.71</v>
      </c>
    </row>
    <row r="324" spans="1:10" ht="18" customHeight="1">
      <c r="A324" s="59" t="s">
        <v>1233</v>
      </c>
      <c r="B324" s="59" t="s">
        <v>945</v>
      </c>
      <c r="C324" s="59" t="s">
        <v>926</v>
      </c>
      <c r="D324" s="59" t="s">
        <v>1234</v>
      </c>
      <c r="E324" s="59" t="s">
        <v>1247</v>
      </c>
      <c r="F324" s="59" t="s">
        <v>1249</v>
      </c>
      <c r="G324" s="61">
        <f t="shared" si="4"/>
        <v>397.21000000000004</v>
      </c>
      <c r="H324" s="61">
        <v>362.17</v>
      </c>
      <c r="I324" s="61"/>
      <c r="J324" s="61">
        <v>35.04</v>
      </c>
    </row>
    <row r="325" spans="1:10" ht="18" customHeight="1">
      <c r="A325" s="59" t="s">
        <v>1233</v>
      </c>
      <c r="B325" s="59" t="s">
        <v>945</v>
      </c>
      <c r="C325" s="59" t="s">
        <v>976</v>
      </c>
      <c r="D325" s="59" t="s">
        <v>1234</v>
      </c>
      <c r="E325" s="59" t="s">
        <v>1247</v>
      </c>
      <c r="F325" s="59" t="s">
        <v>1250</v>
      </c>
      <c r="G325" s="61">
        <f t="shared" si="4"/>
        <v>0</v>
      </c>
      <c r="H325" s="61"/>
      <c r="I325" s="61"/>
      <c r="J325" s="61"/>
    </row>
    <row r="326" spans="1:10" ht="18" customHeight="1">
      <c r="A326" s="59" t="s">
        <v>1233</v>
      </c>
      <c r="B326" s="59" t="s">
        <v>945</v>
      </c>
      <c r="C326" s="59" t="s">
        <v>1203</v>
      </c>
      <c r="D326" s="59" t="s">
        <v>1234</v>
      </c>
      <c r="E326" s="59" t="s">
        <v>1247</v>
      </c>
      <c r="F326" s="59" t="s">
        <v>1251</v>
      </c>
      <c r="G326" s="61">
        <f t="shared" si="4"/>
        <v>0</v>
      </c>
      <c r="H326" s="61"/>
      <c r="I326" s="61"/>
      <c r="J326" s="61"/>
    </row>
    <row r="327" spans="1:10" ht="18" customHeight="1">
      <c r="A327" s="59" t="s">
        <v>1233</v>
      </c>
      <c r="B327" s="59" t="s">
        <v>945</v>
      </c>
      <c r="C327" s="59" t="s">
        <v>987</v>
      </c>
      <c r="D327" s="59" t="s">
        <v>1234</v>
      </c>
      <c r="E327" s="59" t="s">
        <v>1247</v>
      </c>
      <c r="F327" s="59" t="s">
        <v>1252</v>
      </c>
      <c r="G327" s="61">
        <f t="shared" ref="G327:G390" si="5">SUM(H327:J327)</f>
        <v>179.13</v>
      </c>
      <c r="H327" s="61">
        <v>179.13</v>
      </c>
      <c r="I327" s="61"/>
      <c r="J327" s="61"/>
    </row>
    <row r="328" spans="1:10" ht="18" customHeight="1">
      <c r="A328" s="59" t="s">
        <v>1233</v>
      </c>
      <c r="B328" s="59" t="s">
        <v>945</v>
      </c>
      <c r="C328" s="59" t="s">
        <v>1152</v>
      </c>
      <c r="D328" s="59" t="s">
        <v>1234</v>
      </c>
      <c r="E328" s="59" t="s">
        <v>1247</v>
      </c>
      <c r="F328" s="59" t="s">
        <v>1783</v>
      </c>
      <c r="G328" s="61">
        <f t="shared" si="5"/>
        <v>0</v>
      </c>
      <c r="H328" s="61"/>
      <c r="I328" s="61"/>
      <c r="J328" s="61"/>
    </row>
    <row r="329" spans="1:10" ht="18" customHeight="1">
      <c r="A329" s="59" t="s">
        <v>1233</v>
      </c>
      <c r="B329" s="59" t="s">
        <v>945</v>
      </c>
      <c r="C329" s="59" t="s">
        <v>1159</v>
      </c>
      <c r="D329" s="59" t="s">
        <v>1234</v>
      </c>
      <c r="E329" s="59" t="s">
        <v>1247</v>
      </c>
      <c r="F329" s="59" t="s">
        <v>1784</v>
      </c>
      <c r="G329" s="61">
        <f t="shared" si="5"/>
        <v>0</v>
      </c>
      <c r="H329" s="61"/>
      <c r="I329" s="61"/>
      <c r="J329" s="61"/>
    </row>
    <row r="330" spans="1:10" ht="18" customHeight="1">
      <c r="A330" s="148"/>
      <c r="B330" s="148" t="s">
        <v>954</v>
      </c>
      <c r="C330" s="148"/>
      <c r="D330" s="148"/>
      <c r="E330" s="148"/>
      <c r="F330" s="148"/>
      <c r="G330" s="61">
        <f t="shared" si="5"/>
        <v>0</v>
      </c>
      <c r="H330" s="149"/>
      <c r="I330" s="149"/>
      <c r="J330" s="149"/>
    </row>
    <row r="331" spans="1:10" ht="18" customHeight="1">
      <c r="A331" s="59" t="s">
        <v>1233</v>
      </c>
      <c r="B331" s="59" t="s">
        <v>937</v>
      </c>
      <c r="C331" s="59" t="s">
        <v>926</v>
      </c>
      <c r="D331" s="59" t="s">
        <v>1234</v>
      </c>
      <c r="E331" s="59" t="s">
        <v>1253</v>
      </c>
      <c r="F331" s="59" t="s">
        <v>1785</v>
      </c>
      <c r="G331" s="61">
        <f t="shared" si="5"/>
        <v>0</v>
      </c>
      <c r="H331" s="61"/>
      <c r="I331" s="61"/>
      <c r="J331" s="61"/>
    </row>
    <row r="332" spans="1:10" ht="18" customHeight="1">
      <c r="A332" s="59" t="s">
        <v>1233</v>
      </c>
      <c r="B332" s="59" t="s">
        <v>937</v>
      </c>
      <c r="C332" s="59" t="s">
        <v>937</v>
      </c>
      <c r="D332" s="59" t="s">
        <v>1234</v>
      </c>
      <c r="E332" s="59" t="s">
        <v>1253</v>
      </c>
      <c r="F332" s="59" t="s">
        <v>1254</v>
      </c>
      <c r="G332" s="61">
        <f t="shared" si="5"/>
        <v>0</v>
      </c>
      <c r="H332" s="61"/>
      <c r="I332" s="61"/>
      <c r="J332" s="61"/>
    </row>
    <row r="333" spans="1:10" ht="18" customHeight="1">
      <c r="A333" s="59" t="s">
        <v>1233</v>
      </c>
      <c r="B333" s="59" t="s">
        <v>937</v>
      </c>
      <c r="C333" s="59" t="s">
        <v>928</v>
      </c>
      <c r="D333" s="59" t="s">
        <v>1234</v>
      </c>
      <c r="E333" s="59" t="s">
        <v>1253</v>
      </c>
      <c r="F333" s="59" t="s">
        <v>1786</v>
      </c>
      <c r="G333" s="61">
        <f t="shared" si="5"/>
        <v>0</v>
      </c>
      <c r="H333" s="61"/>
      <c r="I333" s="61"/>
      <c r="J333" s="61"/>
    </row>
    <row r="334" spans="1:10" ht="18" customHeight="1">
      <c r="A334" s="59" t="s">
        <v>1233</v>
      </c>
      <c r="B334" s="59" t="s">
        <v>937</v>
      </c>
      <c r="C334" s="59" t="s">
        <v>942</v>
      </c>
      <c r="D334" s="59" t="s">
        <v>1234</v>
      </c>
      <c r="E334" s="59" t="s">
        <v>1253</v>
      </c>
      <c r="F334" s="59" t="s">
        <v>1255</v>
      </c>
      <c r="G334" s="61">
        <f t="shared" si="5"/>
        <v>0</v>
      </c>
      <c r="H334" s="61"/>
      <c r="I334" s="61"/>
      <c r="J334" s="61"/>
    </row>
    <row r="335" spans="1:10" ht="18" customHeight="1">
      <c r="A335" s="148"/>
      <c r="B335" s="148" t="s">
        <v>963</v>
      </c>
      <c r="C335" s="148"/>
      <c r="D335" s="148"/>
      <c r="E335" s="148"/>
      <c r="F335" s="148"/>
      <c r="G335" s="61">
        <f t="shared" si="5"/>
        <v>0</v>
      </c>
      <c r="H335" s="149"/>
      <c r="I335" s="149"/>
      <c r="J335" s="149"/>
    </row>
    <row r="336" spans="1:10" ht="18" customHeight="1">
      <c r="A336" s="59" t="s">
        <v>1233</v>
      </c>
      <c r="B336" s="59" t="s">
        <v>928</v>
      </c>
      <c r="C336" s="59" t="s">
        <v>922</v>
      </c>
      <c r="D336" s="59" t="s">
        <v>1234</v>
      </c>
      <c r="E336" s="59" t="s">
        <v>1256</v>
      </c>
      <c r="F336" s="59" t="s">
        <v>1257</v>
      </c>
      <c r="G336" s="61">
        <f t="shared" si="5"/>
        <v>0</v>
      </c>
      <c r="H336" s="61"/>
      <c r="I336" s="61"/>
      <c r="J336" s="61"/>
    </row>
    <row r="337" spans="1:10" ht="18" customHeight="1">
      <c r="A337" s="59" t="s">
        <v>1233</v>
      </c>
      <c r="B337" s="59" t="s">
        <v>928</v>
      </c>
      <c r="C337" s="59" t="s">
        <v>937</v>
      </c>
      <c r="D337" s="59" t="s">
        <v>1234</v>
      </c>
      <c r="E337" s="59" t="s">
        <v>1256</v>
      </c>
      <c r="F337" s="59" t="s">
        <v>1258</v>
      </c>
      <c r="G337" s="61">
        <f t="shared" si="5"/>
        <v>0</v>
      </c>
      <c r="H337" s="61"/>
      <c r="I337" s="61"/>
      <c r="J337" s="61"/>
    </row>
    <row r="338" spans="1:10" ht="18" customHeight="1">
      <c r="A338" s="59" t="s">
        <v>1233</v>
      </c>
      <c r="B338" s="59" t="s">
        <v>928</v>
      </c>
      <c r="C338" s="59" t="s">
        <v>939</v>
      </c>
      <c r="D338" s="59" t="s">
        <v>1234</v>
      </c>
      <c r="E338" s="59" t="s">
        <v>1256</v>
      </c>
      <c r="F338" s="59" t="s">
        <v>1259</v>
      </c>
      <c r="G338" s="61">
        <f t="shared" si="5"/>
        <v>0</v>
      </c>
      <c r="H338" s="61"/>
      <c r="I338" s="61"/>
      <c r="J338" s="61"/>
    </row>
    <row r="339" spans="1:10" ht="18" customHeight="1">
      <c r="A339" s="148"/>
      <c r="B339" s="148" t="s">
        <v>966</v>
      </c>
      <c r="C339" s="148"/>
      <c r="D339" s="148"/>
      <c r="E339" s="148"/>
      <c r="F339" s="148"/>
      <c r="G339" s="61">
        <f t="shared" si="5"/>
        <v>0</v>
      </c>
      <c r="H339" s="149"/>
      <c r="I339" s="149"/>
      <c r="J339" s="149"/>
    </row>
    <row r="340" spans="1:10" ht="18" customHeight="1">
      <c r="A340" s="59" t="s">
        <v>1233</v>
      </c>
      <c r="B340" s="59" t="s">
        <v>930</v>
      </c>
      <c r="C340" s="59" t="s">
        <v>945</v>
      </c>
      <c r="D340" s="59" t="s">
        <v>1234</v>
      </c>
      <c r="E340" s="59" t="s">
        <v>1787</v>
      </c>
      <c r="F340" s="59" t="s">
        <v>1788</v>
      </c>
      <c r="G340" s="61">
        <f t="shared" si="5"/>
        <v>0</v>
      </c>
      <c r="H340" s="61"/>
      <c r="I340" s="61"/>
      <c r="J340" s="61"/>
    </row>
    <row r="341" spans="1:10" ht="18" customHeight="1">
      <c r="A341" s="148"/>
      <c r="B341" s="148" t="s">
        <v>1031</v>
      </c>
      <c r="C341" s="148"/>
      <c r="D341" s="148"/>
      <c r="E341" s="148"/>
      <c r="F341" s="148"/>
      <c r="G341" s="61">
        <f t="shared" si="5"/>
        <v>0</v>
      </c>
      <c r="H341" s="149"/>
      <c r="I341" s="149"/>
      <c r="J341" s="149"/>
    </row>
    <row r="342" spans="1:10" ht="18" customHeight="1">
      <c r="A342" s="59" t="s">
        <v>1233</v>
      </c>
      <c r="B342" s="59" t="s">
        <v>942</v>
      </c>
      <c r="C342" s="59" t="s">
        <v>942</v>
      </c>
      <c r="D342" s="59" t="s">
        <v>1234</v>
      </c>
      <c r="E342" s="59" t="s">
        <v>1789</v>
      </c>
      <c r="F342" s="59" t="s">
        <v>1790</v>
      </c>
      <c r="G342" s="61">
        <f t="shared" si="5"/>
        <v>0</v>
      </c>
      <c r="H342" s="61"/>
      <c r="I342" s="61"/>
      <c r="J342" s="61"/>
    </row>
    <row r="343" spans="1:10" ht="18" customHeight="1">
      <c r="A343" s="148" t="s">
        <v>1260</v>
      </c>
      <c r="B343" s="148"/>
      <c r="C343" s="148"/>
      <c r="D343" s="148"/>
      <c r="E343" s="148"/>
      <c r="F343" s="148"/>
      <c r="G343" s="61">
        <f t="shared" si="5"/>
        <v>895.24</v>
      </c>
      <c r="H343" s="149">
        <v>815.34</v>
      </c>
      <c r="I343" s="149">
        <v>16.88</v>
      </c>
      <c r="J343" s="149">
        <v>63.02</v>
      </c>
    </row>
    <row r="344" spans="1:10" ht="18" customHeight="1">
      <c r="A344" s="148"/>
      <c r="B344" s="148" t="s">
        <v>920</v>
      </c>
      <c r="C344" s="148"/>
      <c r="D344" s="148"/>
      <c r="E344" s="148"/>
      <c r="F344" s="148"/>
      <c r="G344" s="61">
        <f t="shared" si="5"/>
        <v>895.24</v>
      </c>
      <c r="H344" s="149">
        <v>815.34</v>
      </c>
      <c r="I344" s="149">
        <v>16.88</v>
      </c>
      <c r="J344" s="149">
        <v>63.02</v>
      </c>
    </row>
    <row r="345" spans="1:10" ht="18" customHeight="1">
      <c r="A345" s="59" t="s">
        <v>1261</v>
      </c>
      <c r="B345" s="59" t="s">
        <v>922</v>
      </c>
      <c r="C345" s="59" t="s">
        <v>922</v>
      </c>
      <c r="D345" s="59" t="s">
        <v>1262</v>
      </c>
      <c r="E345" s="59" t="s">
        <v>1263</v>
      </c>
      <c r="F345" s="59" t="s">
        <v>1264</v>
      </c>
      <c r="G345" s="61">
        <f t="shared" si="5"/>
        <v>69.83</v>
      </c>
      <c r="H345" s="61">
        <v>50.63</v>
      </c>
      <c r="I345" s="61">
        <v>11.21</v>
      </c>
      <c r="J345" s="61">
        <v>7.99</v>
      </c>
    </row>
    <row r="346" spans="1:10" ht="18" customHeight="1">
      <c r="A346" s="59" t="s">
        <v>1261</v>
      </c>
      <c r="B346" s="59" t="s">
        <v>922</v>
      </c>
      <c r="C346" s="59" t="s">
        <v>945</v>
      </c>
      <c r="D346" s="59" t="s">
        <v>1262</v>
      </c>
      <c r="E346" s="59" t="s">
        <v>1263</v>
      </c>
      <c r="F346" s="59" t="s">
        <v>1265</v>
      </c>
      <c r="G346" s="61">
        <f t="shared" si="5"/>
        <v>825.41</v>
      </c>
      <c r="H346" s="61">
        <v>764.71</v>
      </c>
      <c r="I346" s="61">
        <v>5.67</v>
      </c>
      <c r="J346" s="61">
        <v>55.03</v>
      </c>
    </row>
    <row r="347" spans="1:10" ht="18" customHeight="1">
      <c r="A347" s="59" t="s">
        <v>1261</v>
      </c>
      <c r="B347" s="59" t="s">
        <v>922</v>
      </c>
      <c r="C347" s="59" t="s">
        <v>926</v>
      </c>
      <c r="D347" s="59" t="s">
        <v>1262</v>
      </c>
      <c r="E347" s="59" t="s">
        <v>1263</v>
      </c>
      <c r="F347" s="59" t="s">
        <v>1791</v>
      </c>
      <c r="G347" s="61">
        <f t="shared" si="5"/>
        <v>0</v>
      </c>
      <c r="H347" s="61"/>
      <c r="I347" s="61"/>
      <c r="J347" s="61"/>
    </row>
    <row r="348" spans="1:10" ht="18" customHeight="1">
      <c r="A348" s="59" t="s">
        <v>1261</v>
      </c>
      <c r="B348" s="59" t="s">
        <v>922</v>
      </c>
      <c r="C348" s="59" t="s">
        <v>942</v>
      </c>
      <c r="D348" s="59" t="s">
        <v>1262</v>
      </c>
      <c r="E348" s="59" t="s">
        <v>1263</v>
      </c>
      <c r="F348" s="59" t="s">
        <v>1266</v>
      </c>
      <c r="G348" s="61">
        <f t="shared" si="5"/>
        <v>0</v>
      </c>
      <c r="H348" s="61"/>
      <c r="I348" s="61"/>
      <c r="J348" s="61"/>
    </row>
    <row r="349" spans="1:10" ht="18" customHeight="1">
      <c r="A349" s="148"/>
      <c r="B349" s="148" t="s">
        <v>960</v>
      </c>
      <c r="C349" s="148"/>
      <c r="D349" s="148"/>
      <c r="E349" s="148"/>
      <c r="F349" s="148"/>
      <c r="G349" s="61">
        <f t="shared" si="5"/>
        <v>0</v>
      </c>
      <c r="H349" s="149"/>
      <c r="I349" s="149"/>
      <c r="J349" s="149"/>
    </row>
    <row r="350" spans="1:10" ht="18" customHeight="1">
      <c r="A350" s="59" t="s">
        <v>1261</v>
      </c>
      <c r="B350" s="59" t="s">
        <v>939</v>
      </c>
      <c r="C350" s="59" t="s">
        <v>933</v>
      </c>
      <c r="D350" s="59" t="s">
        <v>1262</v>
      </c>
      <c r="E350" s="59" t="s">
        <v>1792</v>
      </c>
      <c r="F350" s="59" t="s">
        <v>1793</v>
      </c>
      <c r="G350" s="61">
        <f t="shared" si="5"/>
        <v>0</v>
      </c>
      <c r="H350" s="61"/>
      <c r="I350" s="61"/>
      <c r="J350" s="61"/>
    </row>
    <row r="351" spans="1:10" ht="18" customHeight="1">
      <c r="A351" s="148" t="s">
        <v>1267</v>
      </c>
      <c r="B351" s="148"/>
      <c r="C351" s="148"/>
      <c r="D351" s="148"/>
      <c r="E351" s="148"/>
      <c r="F351" s="148"/>
      <c r="G351" s="61">
        <f t="shared" si="5"/>
        <v>148.09</v>
      </c>
      <c r="H351" s="149">
        <v>122.5</v>
      </c>
      <c r="I351" s="149">
        <v>7.04</v>
      </c>
      <c r="J351" s="149">
        <v>18.55</v>
      </c>
    </row>
    <row r="352" spans="1:10" ht="18" customHeight="1">
      <c r="A352" s="148"/>
      <c r="B352" s="148" t="s">
        <v>920</v>
      </c>
      <c r="C352" s="148"/>
      <c r="D352" s="148"/>
      <c r="E352" s="148"/>
      <c r="F352" s="148"/>
      <c r="G352" s="61">
        <f t="shared" si="5"/>
        <v>0</v>
      </c>
      <c r="H352" s="149"/>
      <c r="I352" s="149"/>
      <c r="J352" s="149"/>
    </row>
    <row r="353" spans="1:10" ht="18" customHeight="1">
      <c r="A353" s="59" t="s">
        <v>1268</v>
      </c>
      <c r="B353" s="59" t="s">
        <v>922</v>
      </c>
      <c r="C353" s="59" t="s">
        <v>922</v>
      </c>
      <c r="D353" s="59" t="s">
        <v>1269</v>
      </c>
      <c r="E353" s="59" t="s">
        <v>1270</v>
      </c>
      <c r="F353" s="59" t="s">
        <v>1271</v>
      </c>
      <c r="G353" s="61">
        <f t="shared" si="5"/>
        <v>0</v>
      </c>
      <c r="H353" s="61"/>
      <c r="I353" s="61"/>
      <c r="J353" s="61"/>
    </row>
    <row r="354" spans="1:10" ht="18" customHeight="1">
      <c r="A354" s="148"/>
      <c r="B354" s="148" t="s">
        <v>954</v>
      </c>
      <c r="C354" s="148"/>
      <c r="D354" s="148"/>
      <c r="E354" s="148"/>
      <c r="F354" s="148"/>
      <c r="G354" s="61">
        <f t="shared" si="5"/>
        <v>148.09</v>
      </c>
      <c r="H354" s="149">
        <v>122.5</v>
      </c>
      <c r="I354" s="149">
        <v>7.04</v>
      </c>
      <c r="J354" s="149">
        <v>18.55</v>
      </c>
    </row>
    <row r="355" spans="1:10" ht="18" customHeight="1">
      <c r="A355" s="59" t="s">
        <v>1268</v>
      </c>
      <c r="B355" s="59" t="s">
        <v>937</v>
      </c>
      <c r="C355" s="59" t="s">
        <v>922</v>
      </c>
      <c r="D355" s="59" t="s">
        <v>1269</v>
      </c>
      <c r="E355" s="59" t="s">
        <v>1272</v>
      </c>
      <c r="F355" s="59" t="s">
        <v>1273</v>
      </c>
      <c r="G355" s="61">
        <f t="shared" si="5"/>
        <v>99.5</v>
      </c>
      <c r="H355" s="61">
        <v>74.77</v>
      </c>
      <c r="I355" s="61">
        <v>7.04</v>
      </c>
      <c r="J355" s="61">
        <v>17.690000000000001</v>
      </c>
    </row>
    <row r="356" spans="1:10" ht="18" customHeight="1">
      <c r="A356" s="59" t="s">
        <v>1268</v>
      </c>
      <c r="B356" s="59" t="s">
        <v>937</v>
      </c>
      <c r="C356" s="59" t="s">
        <v>933</v>
      </c>
      <c r="D356" s="59" t="s">
        <v>1269</v>
      </c>
      <c r="E356" s="59" t="s">
        <v>1272</v>
      </c>
      <c r="F356" s="59" t="s">
        <v>1794</v>
      </c>
      <c r="G356" s="61">
        <f t="shared" si="5"/>
        <v>48.589999999999996</v>
      </c>
      <c r="H356" s="61">
        <v>47.73</v>
      </c>
      <c r="I356" s="61"/>
      <c r="J356" s="61">
        <v>0.86</v>
      </c>
    </row>
    <row r="357" spans="1:10" ht="18" customHeight="1">
      <c r="A357" s="148"/>
      <c r="B357" s="148" t="s">
        <v>1031</v>
      </c>
      <c r="C357" s="148"/>
      <c r="D357" s="148"/>
      <c r="E357" s="148"/>
      <c r="F357" s="148"/>
      <c r="G357" s="61">
        <f t="shared" si="5"/>
        <v>0</v>
      </c>
      <c r="H357" s="149"/>
      <c r="I357" s="149"/>
      <c r="J357" s="149"/>
    </row>
    <row r="358" spans="1:10" ht="18" customHeight="1">
      <c r="A358" s="59" t="s">
        <v>1268</v>
      </c>
      <c r="B358" s="59" t="s">
        <v>942</v>
      </c>
      <c r="C358" s="59" t="s">
        <v>942</v>
      </c>
      <c r="D358" s="59" t="s">
        <v>1269</v>
      </c>
      <c r="E358" s="59" t="s">
        <v>1795</v>
      </c>
      <c r="F358" s="59" t="s">
        <v>1796</v>
      </c>
      <c r="G358" s="61">
        <f t="shared" si="5"/>
        <v>0</v>
      </c>
      <c r="H358" s="61"/>
      <c r="I358" s="61"/>
      <c r="J358" s="61"/>
    </row>
    <row r="359" spans="1:10" ht="18" customHeight="1">
      <c r="A359" s="148" t="s">
        <v>1274</v>
      </c>
      <c r="B359" s="148"/>
      <c r="C359" s="148"/>
      <c r="D359" s="148"/>
      <c r="E359" s="148"/>
      <c r="F359" s="148"/>
      <c r="G359" s="61">
        <f t="shared" si="5"/>
        <v>108.16</v>
      </c>
      <c r="H359" s="149">
        <v>88.52</v>
      </c>
      <c r="I359" s="149">
        <v>2.52</v>
      </c>
      <c r="J359" s="149">
        <v>17.12</v>
      </c>
    </row>
    <row r="360" spans="1:10" ht="18" customHeight="1">
      <c r="A360" s="148"/>
      <c r="B360" s="148" t="s">
        <v>932</v>
      </c>
      <c r="C360" s="148"/>
      <c r="D360" s="148"/>
      <c r="E360" s="148"/>
      <c r="F360" s="148"/>
      <c r="G360" s="61">
        <f t="shared" si="5"/>
        <v>108.16</v>
      </c>
      <c r="H360" s="149">
        <v>88.52</v>
      </c>
      <c r="I360" s="149">
        <v>2.52</v>
      </c>
      <c r="J360" s="149">
        <v>17.12</v>
      </c>
    </row>
    <row r="361" spans="1:10" ht="18" customHeight="1">
      <c r="A361" s="59" t="s">
        <v>1275</v>
      </c>
      <c r="B361" s="59" t="s">
        <v>933</v>
      </c>
      <c r="C361" s="59" t="s">
        <v>922</v>
      </c>
      <c r="D361" s="59" t="s">
        <v>1276</v>
      </c>
      <c r="E361" s="59" t="s">
        <v>1277</v>
      </c>
      <c r="F361" s="59" t="s">
        <v>1278</v>
      </c>
      <c r="G361" s="61">
        <f t="shared" si="5"/>
        <v>0</v>
      </c>
      <c r="H361" s="61"/>
      <c r="I361" s="61"/>
      <c r="J361" s="61"/>
    </row>
    <row r="362" spans="1:10" ht="18" customHeight="1">
      <c r="A362" s="59" t="s">
        <v>1275</v>
      </c>
      <c r="B362" s="59" t="s">
        <v>933</v>
      </c>
      <c r="C362" s="59" t="s">
        <v>941</v>
      </c>
      <c r="D362" s="59" t="s">
        <v>1276</v>
      </c>
      <c r="E362" s="59" t="s">
        <v>1277</v>
      </c>
      <c r="F362" s="59" t="s">
        <v>1279</v>
      </c>
      <c r="G362" s="61">
        <f t="shared" si="5"/>
        <v>108.16</v>
      </c>
      <c r="H362" s="61">
        <v>88.52</v>
      </c>
      <c r="I362" s="61">
        <v>2.52</v>
      </c>
      <c r="J362" s="61">
        <v>17.12</v>
      </c>
    </row>
    <row r="363" spans="1:10" ht="18" customHeight="1">
      <c r="A363" s="148"/>
      <c r="B363" s="148" t="s">
        <v>1031</v>
      </c>
      <c r="C363" s="148"/>
      <c r="D363" s="148"/>
      <c r="E363" s="148"/>
      <c r="F363" s="148"/>
      <c r="G363" s="61">
        <f t="shared" si="5"/>
        <v>0</v>
      </c>
      <c r="H363" s="149"/>
      <c r="I363" s="149"/>
      <c r="J363" s="149"/>
    </row>
    <row r="364" spans="1:10" ht="18" customHeight="1">
      <c r="A364" s="59" t="s">
        <v>1275</v>
      </c>
      <c r="B364" s="59" t="s">
        <v>942</v>
      </c>
      <c r="C364" s="59" t="s">
        <v>942</v>
      </c>
      <c r="D364" s="59" t="s">
        <v>1276</v>
      </c>
      <c r="E364" s="59" t="s">
        <v>1797</v>
      </c>
      <c r="F364" s="59" t="s">
        <v>1798</v>
      </c>
      <c r="G364" s="61">
        <f t="shared" si="5"/>
        <v>0</v>
      </c>
      <c r="H364" s="61"/>
      <c r="I364" s="61"/>
      <c r="J364" s="61"/>
    </row>
    <row r="365" spans="1:10" ht="18" customHeight="1">
      <c r="A365" s="148" t="s">
        <v>1280</v>
      </c>
      <c r="B365" s="148"/>
      <c r="C365" s="148"/>
      <c r="D365" s="148"/>
      <c r="E365" s="148"/>
      <c r="F365" s="148"/>
      <c r="G365" s="61">
        <f t="shared" si="5"/>
        <v>0</v>
      </c>
      <c r="H365" s="149"/>
      <c r="I365" s="149"/>
      <c r="J365" s="149"/>
    </row>
    <row r="366" spans="1:10" ht="18" customHeight="1">
      <c r="A366" s="148"/>
      <c r="B366" s="148" t="s">
        <v>1031</v>
      </c>
      <c r="C366" s="148"/>
      <c r="D366" s="148"/>
      <c r="E366" s="148"/>
      <c r="F366" s="148"/>
      <c r="G366" s="61">
        <f t="shared" si="5"/>
        <v>0</v>
      </c>
      <c r="H366" s="149"/>
      <c r="I366" s="149"/>
      <c r="J366" s="149"/>
    </row>
    <row r="367" spans="1:10" ht="18" customHeight="1">
      <c r="A367" s="59" t="s">
        <v>1281</v>
      </c>
      <c r="B367" s="59" t="s">
        <v>942</v>
      </c>
      <c r="C367" s="59"/>
      <c r="D367" s="59" t="s">
        <v>1282</v>
      </c>
      <c r="E367" s="59" t="s">
        <v>1283</v>
      </c>
      <c r="F367" s="59" t="s">
        <v>1284</v>
      </c>
      <c r="G367" s="61">
        <f t="shared" si="5"/>
        <v>0</v>
      </c>
      <c r="H367" s="61"/>
      <c r="I367" s="61"/>
      <c r="J367" s="61"/>
    </row>
    <row r="368" spans="1:10" ht="18" customHeight="1">
      <c r="A368" s="148" t="s">
        <v>1285</v>
      </c>
      <c r="B368" s="148"/>
      <c r="C368" s="148"/>
      <c r="D368" s="148"/>
      <c r="E368" s="148"/>
      <c r="F368" s="148"/>
      <c r="G368" s="61">
        <f t="shared" si="5"/>
        <v>868.77</v>
      </c>
      <c r="H368" s="149">
        <v>793</v>
      </c>
      <c r="I368" s="149">
        <v>6.38</v>
      </c>
      <c r="J368" s="149">
        <v>69.39</v>
      </c>
    </row>
    <row r="369" spans="1:10" ht="18" customHeight="1">
      <c r="A369" s="148"/>
      <c r="B369" s="148" t="s">
        <v>920</v>
      </c>
      <c r="C369" s="148"/>
      <c r="D369" s="148"/>
      <c r="E369" s="148"/>
      <c r="F369" s="148"/>
      <c r="G369" s="61">
        <f t="shared" si="5"/>
        <v>853.79</v>
      </c>
      <c r="H369" s="149">
        <v>785.4</v>
      </c>
      <c r="I369" s="149">
        <v>1.34</v>
      </c>
      <c r="J369" s="149">
        <v>67.05</v>
      </c>
    </row>
    <row r="370" spans="1:10" ht="18" customHeight="1">
      <c r="A370" s="59" t="s">
        <v>1286</v>
      </c>
      <c r="B370" s="59" t="s">
        <v>922</v>
      </c>
      <c r="C370" s="59" t="s">
        <v>922</v>
      </c>
      <c r="D370" s="59" t="s">
        <v>1799</v>
      </c>
      <c r="E370" s="59" t="s">
        <v>1800</v>
      </c>
      <c r="F370" s="59" t="s">
        <v>1287</v>
      </c>
      <c r="G370" s="61">
        <f t="shared" si="5"/>
        <v>146.06</v>
      </c>
      <c r="H370" s="61">
        <v>115.83</v>
      </c>
      <c r="I370" s="61"/>
      <c r="J370" s="61">
        <v>30.23</v>
      </c>
    </row>
    <row r="371" spans="1:10" ht="18" customHeight="1">
      <c r="A371" s="59" t="s">
        <v>1286</v>
      </c>
      <c r="B371" s="59" t="s">
        <v>922</v>
      </c>
      <c r="C371" s="59" t="s">
        <v>941</v>
      </c>
      <c r="D371" s="59" t="s">
        <v>1799</v>
      </c>
      <c r="E371" s="59" t="s">
        <v>1800</v>
      </c>
      <c r="F371" s="59" t="s">
        <v>1288</v>
      </c>
      <c r="G371" s="61">
        <f t="shared" si="5"/>
        <v>707.73000000000013</v>
      </c>
      <c r="H371" s="61">
        <v>669.57</v>
      </c>
      <c r="I371" s="61">
        <v>1.34</v>
      </c>
      <c r="J371" s="61">
        <v>36.82</v>
      </c>
    </row>
    <row r="372" spans="1:10" ht="18" customHeight="1">
      <c r="A372" s="148"/>
      <c r="B372" s="148" t="s">
        <v>954</v>
      </c>
      <c r="C372" s="148"/>
      <c r="D372" s="148"/>
      <c r="E372" s="148"/>
      <c r="F372" s="148"/>
      <c r="G372" s="61">
        <f t="shared" si="5"/>
        <v>14.98</v>
      </c>
      <c r="H372" s="149">
        <v>7.6</v>
      </c>
      <c r="I372" s="149">
        <v>5.04</v>
      </c>
      <c r="J372" s="149">
        <v>2.34</v>
      </c>
    </row>
    <row r="373" spans="1:10" ht="18" customHeight="1">
      <c r="A373" s="59" t="s">
        <v>1286</v>
      </c>
      <c r="B373" s="59" t="s">
        <v>937</v>
      </c>
      <c r="C373" s="59" t="s">
        <v>933</v>
      </c>
      <c r="D373" s="59" t="s">
        <v>1799</v>
      </c>
      <c r="E373" s="59" t="s">
        <v>1290</v>
      </c>
      <c r="F373" s="59" t="s">
        <v>1291</v>
      </c>
      <c r="G373" s="61">
        <f t="shared" si="5"/>
        <v>0</v>
      </c>
      <c r="H373" s="61"/>
      <c r="I373" s="61"/>
      <c r="J373" s="61"/>
    </row>
    <row r="374" spans="1:10" ht="18" customHeight="1">
      <c r="A374" s="59" t="s">
        <v>1286</v>
      </c>
      <c r="B374" s="59" t="s">
        <v>937</v>
      </c>
      <c r="C374" s="59" t="s">
        <v>926</v>
      </c>
      <c r="D374" s="59" t="s">
        <v>1799</v>
      </c>
      <c r="E374" s="59" t="s">
        <v>1290</v>
      </c>
      <c r="F374" s="59" t="s">
        <v>1292</v>
      </c>
      <c r="G374" s="61">
        <f t="shared" si="5"/>
        <v>14.98</v>
      </c>
      <c r="H374" s="61">
        <v>7.6</v>
      </c>
      <c r="I374" s="61">
        <v>5.04</v>
      </c>
      <c r="J374" s="61">
        <v>2.34</v>
      </c>
    </row>
    <row r="375" spans="1:10" ht="18" customHeight="1">
      <c r="A375" s="59" t="s">
        <v>1286</v>
      </c>
      <c r="B375" s="59" t="s">
        <v>937</v>
      </c>
      <c r="C375" s="59" t="s">
        <v>964</v>
      </c>
      <c r="D375" s="59" t="s">
        <v>1799</v>
      </c>
      <c r="E375" s="59" t="s">
        <v>1290</v>
      </c>
      <c r="F375" s="59" t="s">
        <v>1293</v>
      </c>
      <c r="G375" s="61">
        <f t="shared" si="5"/>
        <v>0</v>
      </c>
      <c r="H375" s="61"/>
      <c r="I375" s="61"/>
      <c r="J375" s="61"/>
    </row>
    <row r="376" spans="1:10" ht="18" customHeight="1">
      <c r="A376" s="148"/>
      <c r="B376" s="148" t="s">
        <v>1031</v>
      </c>
      <c r="C376" s="148"/>
      <c r="D376" s="148"/>
      <c r="E376" s="148"/>
      <c r="F376" s="148"/>
      <c r="G376" s="61">
        <f t="shared" si="5"/>
        <v>0</v>
      </c>
      <c r="H376" s="149"/>
      <c r="I376" s="149"/>
      <c r="J376" s="149"/>
    </row>
    <row r="377" spans="1:10" ht="18" customHeight="1">
      <c r="A377" s="59" t="s">
        <v>1286</v>
      </c>
      <c r="B377" s="59" t="s">
        <v>942</v>
      </c>
      <c r="C377" s="59" t="s">
        <v>922</v>
      </c>
      <c r="D377" s="59" t="s">
        <v>1799</v>
      </c>
      <c r="E377" s="59" t="s">
        <v>1801</v>
      </c>
      <c r="F377" s="59" t="s">
        <v>1802</v>
      </c>
      <c r="G377" s="61">
        <f t="shared" si="5"/>
        <v>0</v>
      </c>
      <c r="H377" s="61"/>
      <c r="I377" s="61"/>
      <c r="J377" s="61"/>
    </row>
    <row r="378" spans="1:10" ht="18" customHeight="1">
      <c r="A378" s="148" t="s">
        <v>1294</v>
      </c>
      <c r="B378" s="148"/>
      <c r="C378" s="148"/>
      <c r="D378" s="148"/>
      <c r="E378" s="148"/>
      <c r="F378" s="148"/>
      <c r="G378" s="61">
        <f t="shared" si="5"/>
        <v>0</v>
      </c>
      <c r="H378" s="149"/>
      <c r="I378" s="149"/>
      <c r="J378" s="149"/>
    </row>
    <row r="379" spans="1:10" ht="18" customHeight="1">
      <c r="A379" s="148"/>
      <c r="B379" s="148" t="s">
        <v>920</v>
      </c>
      <c r="C379" s="148"/>
      <c r="D379" s="148"/>
      <c r="E379" s="148"/>
      <c r="F379" s="148"/>
      <c r="G379" s="61">
        <f t="shared" si="5"/>
        <v>0</v>
      </c>
      <c r="H379" s="149"/>
      <c r="I379" s="149"/>
      <c r="J379" s="149"/>
    </row>
    <row r="380" spans="1:10" ht="18" customHeight="1">
      <c r="A380" s="59" t="s">
        <v>1295</v>
      </c>
      <c r="B380" s="59" t="s">
        <v>922</v>
      </c>
      <c r="C380" s="59" t="s">
        <v>945</v>
      </c>
      <c r="D380" s="59" t="s">
        <v>1296</v>
      </c>
      <c r="E380" s="59" t="s">
        <v>1297</v>
      </c>
      <c r="F380" s="59" t="s">
        <v>1803</v>
      </c>
      <c r="G380" s="61">
        <f t="shared" si="5"/>
        <v>0</v>
      </c>
      <c r="H380" s="61"/>
      <c r="I380" s="61"/>
      <c r="J380" s="61"/>
    </row>
    <row r="381" spans="1:10" ht="18" customHeight="1">
      <c r="A381" s="59" t="s">
        <v>1295</v>
      </c>
      <c r="B381" s="59" t="s">
        <v>922</v>
      </c>
      <c r="C381" s="59" t="s">
        <v>937</v>
      </c>
      <c r="D381" s="59" t="s">
        <v>1296</v>
      </c>
      <c r="E381" s="59" t="s">
        <v>1297</v>
      </c>
      <c r="F381" s="59" t="s">
        <v>1298</v>
      </c>
      <c r="G381" s="61">
        <f t="shared" si="5"/>
        <v>0</v>
      </c>
      <c r="H381" s="61"/>
      <c r="I381" s="61"/>
      <c r="J381" s="61"/>
    </row>
    <row r="382" spans="1:10" ht="18" customHeight="1">
      <c r="A382" s="59" t="s">
        <v>1295</v>
      </c>
      <c r="B382" s="59" t="s">
        <v>922</v>
      </c>
      <c r="C382" s="59" t="s">
        <v>939</v>
      </c>
      <c r="D382" s="59" t="s">
        <v>1296</v>
      </c>
      <c r="E382" s="59" t="s">
        <v>1297</v>
      </c>
      <c r="F382" s="59" t="s">
        <v>1299</v>
      </c>
      <c r="G382" s="61">
        <f t="shared" si="5"/>
        <v>0</v>
      </c>
      <c r="H382" s="61"/>
      <c r="I382" s="61"/>
      <c r="J382" s="61"/>
    </row>
    <row r="383" spans="1:10" ht="18" customHeight="1">
      <c r="A383" s="148" t="s">
        <v>1300</v>
      </c>
      <c r="B383" s="148"/>
      <c r="C383" s="148"/>
      <c r="D383" s="148"/>
      <c r="E383" s="148"/>
      <c r="F383" s="148"/>
      <c r="G383" s="61">
        <f t="shared" si="5"/>
        <v>75.19</v>
      </c>
      <c r="H383" s="149">
        <v>65.86</v>
      </c>
      <c r="I383" s="149">
        <v>4.93</v>
      </c>
      <c r="J383" s="149">
        <v>4.4000000000000004</v>
      </c>
    </row>
    <row r="384" spans="1:10" ht="18" customHeight="1">
      <c r="A384" s="148"/>
      <c r="B384" s="148" t="s">
        <v>920</v>
      </c>
      <c r="C384" s="148"/>
      <c r="D384" s="148"/>
      <c r="E384" s="148"/>
      <c r="F384" s="148"/>
      <c r="G384" s="61">
        <f t="shared" si="5"/>
        <v>75.19</v>
      </c>
      <c r="H384" s="149">
        <v>65.86</v>
      </c>
      <c r="I384" s="149">
        <v>4.93</v>
      </c>
      <c r="J384" s="149">
        <v>4.4000000000000004</v>
      </c>
    </row>
    <row r="385" spans="1:10" ht="18" customHeight="1">
      <c r="A385" s="59" t="s">
        <v>1301</v>
      </c>
      <c r="B385" s="59" t="s">
        <v>922</v>
      </c>
      <c r="C385" s="59" t="s">
        <v>922</v>
      </c>
      <c r="D385" s="59" t="s">
        <v>1302</v>
      </c>
      <c r="E385" s="59" t="s">
        <v>1303</v>
      </c>
      <c r="F385" s="59" t="s">
        <v>1304</v>
      </c>
      <c r="G385" s="61">
        <f t="shared" si="5"/>
        <v>21.740000000000002</v>
      </c>
      <c r="H385" s="61">
        <v>15.21</v>
      </c>
      <c r="I385" s="61">
        <v>2.13</v>
      </c>
      <c r="J385" s="61">
        <v>4.4000000000000004</v>
      </c>
    </row>
    <row r="386" spans="1:10" ht="18" customHeight="1">
      <c r="A386" s="59" t="s">
        <v>1301</v>
      </c>
      <c r="B386" s="59" t="s">
        <v>922</v>
      </c>
      <c r="C386" s="59" t="s">
        <v>1045</v>
      </c>
      <c r="D386" s="59" t="s">
        <v>1302</v>
      </c>
      <c r="E386" s="59" t="s">
        <v>1303</v>
      </c>
      <c r="F386" s="59" t="s">
        <v>1305</v>
      </c>
      <c r="G386" s="61">
        <f t="shared" si="5"/>
        <v>0</v>
      </c>
      <c r="H386" s="61"/>
      <c r="I386" s="61"/>
      <c r="J386" s="61"/>
    </row>
    <row r="387" spans="1:10" ht="18" customHeight="1">
      <c r="A387" s="59" t="s">
        <v>1301</v>
      </c>
      <c r="B387" s="59" t="s">
        <v>922</v>
      </c>
      <c r="C387" s="59" t="s">
        <v>941</v>
      </c>
      <c r="D387" s="59" t="s">
        <v>1302</v>
      </c>
      <c r="E387" s="59" t="s">
        <v>1303</v>
      </c>
      <c r="F387" s="59" t="s">
        <v>1306</v>
      </c>
      <c r="G387" s="61">
        <f t="shared" si="5"/>
        <v>53.449999999999996</v>
      </c>
      <c r="H387" s="61">
        <v>50.65</v>
      </c>
      <c r="I387" s="61">
        <v>2.8</v>
      </c>
      <c r="J387" s="61"/>
    </row>
    <row r="388" spans="1:10" ht="18" customHeight="1">
      <c r="A388" s="59" t="s">
        <v>1301</v>
      </c>
      <c r="B388" s="59" t="s">
        <v>922</v>
      </c>
      <c r="C388" s="59" t="s">
        <v>942</v>
      </c>
      <c r="D388" s="59" t="s">
        <v>1302</v>
      </c>
      <c r="E388" s="59" t="s">
        <v>1303</v>
      </c>
      <c r="F388" s="59" t="s">
        <v>1307</v>
      </c>
      <c r="G388" s="61">
        <f t="shared" si="5"/>
        <v>0</v>
      </c>
      <c r="H388" s="61"/>
      <c r="I388" s="61"/>
      <c r="J388" s="61"/>
    </row>
    <row r="389" spans="1:10" ht="18" customHeight="1">
      <c r="A389" s="148"/>
      <c r="B389" s="148" t="s">
        <v>950</v>
      </c>
      <c r="C389" s="148"/>
      <c r="D389" s="148"/>
      <c r="E389" s="148"/>
      <c r="F389" s="148"/>
      <c r="G389" s="61">
        <f t="shared" si="5"/>
        <v>0</v>
      </c>
      <c r="H389" s="149"/>
      <c r="I389" s="149"/>
      <c r="J389" s="149"/>
    </row>
    <row r="390" spans="1:10" ht="18" customHeight="1">
      <c r="A390" s="59" t="s">
        <v>1301</v>
      </c>
      <c r="B390" s="59" t="s">
        <v>926</v>
      </c>
      <c r="C390" s="59" t="s">
        <v>922</v>
      </c>
      <c r="D390" s="59" t="s">
        <v>1302</v>
      </c>
      <c r="E390" s="59" t="s">
        <v>1308</v>
      </c>
      <c r="F390" s="59" t="s">
        <v>1309</v>
      </c>
      <c r="G390" s="61">
        <f t="shared" si="5"/>
        <v>0</v>
      </c>
      <c r="H390" s="61"/>
      <c r="I390" s="61"/>
      <c r="J390" s="61"/>
    </row>
    <row r="391" spans="1:10" ht="18" customHeight="1">
      <c r="A391" s="148" t="s">
        <v>1804</v>
      </c>
      <c r="B391" s="148"/>
      <c r="C391" s="148"/>
      <c r="D391" s="148"/>
      <c r="E391" s="148"/>
      <c r="F391" s="148"/>
      <c r="G391" s="61">
        <f t="shared" ref="G391:G410" si="6">SUM(H391:J391)</f>
        <v>279.40000000000003</v>
      </c>
      <c r="H391" s="149">
        <v>231.3</v>
      </c>
      <c r="I391" s="149">
        <v>24.18</v>
      </c>
      <c r="J391" s="149">
        <v>23.92</v>
      </c>
    </row>
    <row r="392" spans="1:10" ht="18" customHeight="1">
      <c r="A392" s="148"/>
      <c r="B392" s="148" t="s">
        <v>920</v>
      </c>
      <c r="C392" s="148"/>
      <c r="D392" s="148"/>
      <c r="E392" s="148"/>
      <c r="F392" s="148"/>
      <c r="G392" s="61">
        <f t="shared" si="6"/>
        <v>156.58000000000001</v>
      </c>
      <c r="H392" s="149">
        <v>119.95</v>
      </c>
      <c r="I392" s="149">
        <v>23.36</v>
      </c>
      <c r="J392" s="149">
        <v>13.27</v>
      </c>
    </row>
    <row r="393" spans="1:10" ht="18" customHeight="1">
      <c r="A393" s="59" t="s">
        <v>1805</v>
      </c>
      <c r="B393" s="59" t="s">
        <v>922</v>
      </c>
      <c r="C393" s="59" t="s">
        <v>922</v>
      </c>
      <c r="D393" s="59" t="s">
        <v>1806</v>
      </c>
      <c r="E393" s="59" t="s">
        <v>1807</v>
      </c>
      <c r="F393" s="59" t="s">
        <v>1808</v>
      </c>
      <c r="G393" s="61">
        <f t="shared" si="6"/>
        <v>156.58000000000001</v>
      </c>
      <c r="H393" s="61">
        <v>119.95</v>
      </c>
      <c r="I393" s="61">
        <v>23.36</v>
      </c>
      <c r="J393" s="61">
        <v>13.27</v>
      </c>
    </row>
    <row r="394" spans="1:10" ht="18" customHeight="1">
      <c r="A394" s="148"/>
      <c r="B394" s="148" t="s">
        <v>932</v>
      </c>
      <c r="C394" s="148"/>
      <c r="D394" s="148"/>
      <c r="E394" s="148"/>
      <c r="F394" s="148"/>
      <c r="G394" s="61">
        <f t="shared" si="6"/>
        <v>0</v>
      </c>
      <c r="H394" s="149"/>
      <c r="I394" s="149"/>
      <c r="J394" s="149"/>
    </row>
    <row r="395" spans="1:10" ht="18" customHeight="1">
      <c r="A395" s="59" t="s">
        <v>1805</v>
      </c>
      <c r="B395" s="59" t="s">
        <v>933</v>
      </c>
      <c r="C395" s="59" t="s">
        <v>922</v>
      </c>
      <c r="D395" s="59" t="s">
        <v>1806</v>
      </c>
      <c r="E395" s="59" t="s">
        <v>1809</v>
      </c>
      <c r="F395" s="59" t="s">
        <v>1810</v>
      </c>
      <c r="G395" s="61">
        <f t="shared" si="6"/>
        <v>0</v>
      </c>
      <c r="H395" s="61"/>
      <c r="I395" s="61"/>
      <c r="J395" s="61"/>
    </row>
    <row r="396" spans="1:10" ht="18" customHeight="1">
      <c r="A396" s="148"/>
      <c r="B396" s="148" t="s">
        <v>954</v>
      </c>
      <c r="C396" s="148"/>
      <c r="D396" s="148"/>
      <c r="E396" s="148"/>
      <c r="F396" s="148"/>
      <c r="G396" s="61">
        <f t="shared" si="6"/>
        <v>122.82</v>
      </c>
      <c r="H396" s="149">
        <v>111.35</v>
      </c>
      <c r="I396" s="149">
        <v>0.82</v>
      </c>
      <c r="J396" s="149">
        <v>10.65</v>
      </c>
    </row>
    <row r="397" spans="1:10" ht="18" customHeight="1">
      <c r="A397" s="59" t="s">
        <v>1805</v>
      </c>
      <c r="B397" s="59" t="s">
        <v>937</v>
      </c>
      <c r="C397" s="59" t="s">
        <v>922</v>
      </c>
      <c r="D397" s="59" t="s">
        <v>1806</v>
      </c>
      <c r="E397" s="59" t="s">
        <v>1289</v>
      </c>
      <c r="F397" s="59" t="s">
        <v>1811</v>
      </c>
      <c r="G397" s="61">
        <f t="shared" si="6"/>
        <v>122.82</v>
      </c>
      <c r="H397" s="61">
        <v>111.35</v>
      </c>
      <c r="I397" s="61">
        <v>0.82</v>
      </c>
      <c r="J397" s="61">
        <v>10.65</v>
      </c>
    </row>
    <row r="398" spans="1:10" ht="18" customHeight="1">
      <c r="A398" s="59" t="s">
        <v>1805</v>
      </c>
      <c r="B398" s="59" t="s">
        <v>937</v>
      </c>
      <c r="C398" s="59" t="s">
        <v>937</v>
      </c>
      <c r="D398" s="59" t="s">
        <v>1806</v>
      </c>
      <c r="E398" s="59" t="s">
        <v>1289</v>
      </c>
      <c r="F398" s="59" t="s">
        <v>1812</v>
      </c>
      <c r="G398" s="61">
        <f t="shared" si="6"/>
        <v>0</v>
      </c>
      <c r="H398" s="61"/>
      <c r="I398" s="61"/>
      <c r="J398" s="61"/>
    </row>
    <row r="399" spans="1:10" ht="18" customHeight="1">
      <c r="A399" s="148" t="s">
        <v>1310</v>
      </c>
      <c r="B399" s="148"/>
      <c r="C399" s="148"/>
      <c r="D399" s="148"/>
      <c r="E399" s="148"/>
      <c r="F399" s="148"/>
      <c r="G399" s="61">
        <f t="shared" si="6"/>
        <v>0</v>
      </c>
      <c r="H399" s="149"/>
      <c r="I399" s="149"/>
      <c r="J399" s="149"/>
    </row>
    <row r="400" spans="1:10" ht="18" customHeight="1">
      <c r="A400" s="148"/>
      <c r="B400" s="148" t="s">
        <v>1311</v>
      </c>
      <c r="C400" s="148"/>
      <c r="D400" s="148"/>
      <c r="E400" s="148"/>
      <c r="F400" s="148"/>
      <c r="G400" s="61">
        <f t="shared" si="6"/>
        <v>0</v>
      </c>
      <c r="H400" s="149"/>
      <c r="I400" s="149"/>
      <c r="J400" s="149"/>
    </row>
    <row r="401" spans="1:10" ht="18" customHeight="1">
      <c r="A401" s="59" t="s">
        <v>1312</v>
      </c>
      <c r="B401" s="59"/>
      <c r="C401" s="59"/>
      <c r="D401" s="59" t="s">
        <v>1313</v>
      </c>
      <c r="E401" s="59" t="s">
        <v>1313</v>
      </c>
      <c r="F401" s="59" t="s">
        <v>1314</v>
      </c>
      <c r="G401" s="61">
        <f t="shared" si="6"/>
        <v>0</v>
      </c>
      <c r="H401" s="61"/>
      <c r="I401" s="61"/>
      <c r="J401" s="61"/>
    </row>
    <row r="402" spans="1:10" ht="18" customHeight="1">
      <c r="A402" s="148" t="s">
        <v>1315</v>
      </c>
      <c r="B402" s="148"/>
      <c r="C402" s="148"/>
      <c r="D402" s="148"/>
      <c r="E402" s="148"/>
      <c r="F402" s="148"/>
      <c r="G402" s="61">
        <f t="shared" si="6"/>
        <v>0</v>
      </c>
      <c r="H402" s="149"/>
      <c r="I402" s="149"/>
      <c r="J402" s="149"/>
    </row>
    <row r="403" spans="1:10" ht="18" customHeight="1">
      <c r="A403" s="148"/>
      <c r="B403" s="148" t="s">
        <v>1031</v>
      </c>
      <c r="C403" s="148"/>
      <c r="D403" s="148"/>
      <c r="E403" s="148"/>
      <c r="F403" s="148"/>
      <c r="G403" s="61">
        <f t="shared" si="6"/>
        <v>0</v>
      </c>
      <c r="H403" s="149"/>
      <c r="I403" s="149"/>
      <c r="J403" s="149"/>
    </row>
    <row r="404" spans="1:10" ht="18" customHeight="1">
      <c r="A404" s="59" t="s">
        <v>1316</v>
      </c>
      <c r="B404" s="59" t="s">
        <v>942</v>
      </c>
      <c r="C404" s="59" t="s">
        <v>922</v>
      </c>
      <c r="D404" s="59" t="s">
        <v>1283</v>
      </c>
      <c r="E404" s="59" t="s">
        <v>1283</v>
      </c>
      <c r="F404" s="59" t="s">
        <v>1813</v>
      </c>
      <c r="G404" s="61">
        <f t="shared" si="6"/>
        <v>0</v>
      </c>
      <c r="H404" s="61"/>
      <c r="I404" s="61"/>
      <c r="J404" s="61"/>
    </row>
    <row r="405" spans="1:10" ht="18" customHeight="1">
      <c r="A405" s="148" t="s">
        <v>1317</v>
      </c>
      <c r="B405" s="148"/>
      <c r="C405" s="148"/>
      <c r="D405" s="148"/>
      <c r="E405" s="148"/>
      <c r="F405" s="148"/>
      <c r="G405" s="61">
        <f t="shared" si="6"/>
        <v>0</v>
      </c>
      <c r="H405" s="149"/>
      <c r="I405" s="149"/>
      <c r="J405" s="149"/>
    </row>
    <row r="406" spans="1:10" ht="18" customHeight="1">
      <c r="A406" s="148"/>
      <c r="B406" s="148" t="s">
        <v>944</v>
      </c>
      <c r="C406" s="148"/>
      <c r="D406" s="148"/>
      <c r="E406" s="148"/>
      <c r="F406" s="148"/>
      <c r="G406" s="61">
        <f t="shared" si="6"/>
        <v>0</v>
      </c>
      <c r="H406" s="149"/>
      <c r="I406" s="149"/>
      <c r="J406" s="149"/>
    </row>
    <row r="407" spans="1:10" ht="18" customHeight="1">
      <c r="A407" s="59" t="s">
        <v>1318</v>
      </c>
      <c r="B407" s="59" t="s">
        <v>945</v>
      </c>
      <c r="C407" s="59" t="s">
        <v>922</v>
      </c>
      <c r="D407" s="59" t="s">
        <v>1319</v>
      </c>
      <c r="E407" s="59" t="s">
        <v>1320</v>
      </c>
      <c r="F407" s="59" t="s">
        <v>1321</v>
      </c>
      <c r="G407" s="61">
        <f t="shared" si="6"/>
        <v>0</v>
      </c>
      <c r="H407" s="61"/>
      <c r="I407" s="61"/>
      <c r="J407" s="61"/>
    </row>
    <row r="408" spans="1:10" ht="18" customHeight="1">
      <c r="A408" s="58" t="s">
        <v>1317</v>
      </c>
      <c r="B408" s="58"/>
      <c r="C408" s="58"/>
      <c r="D408" s="58"/>
      <c r="E408" s="58"/>
      <c r="F408" s="58"/>
      <c r="G408" s="61">
        <f t="shared" si="6"/>
        <v>0</v>
      </c>
      <c r="H408" s="62"/>
      <c r="I408" s="62"/>
      <c r="J408" s="62"/>
    </row>
    <row r="409" spans="1:10" ht="18" customHeight="1">
      <c r="A409" s="58"/>
      <c r="B409" s="58" t="s">
        <v>944</v>
      </c>
      <c r="C409" s="58"/>
      <c r="D409" s="58"/>
      <c r="E409" s="58"/>
      <c r="F409" s="58"/>
      <c r="G409" s="61">
        <f t="shared" si="6"/>
        <v>0</v>
      </c>
      <c r="H409" s="62"/>
      <c r="I409" s="62"/>
      <c r="J409" s="62"/>
    </row>
    <row r="410" spans="1:10" ht="18" customHeight="1">
      <c r="A410" s="59" t="s">
        <v>1318</v>
      </c>
      <c r="B410" s="59" t="s">
        <v>945</v>
      </c>
      <c r="C410" s="59" t="s">
        <v>922</v>
      </c>
      <c r="D410" s="59" t="s">
        <v>1319</v>
      </c>
      <c r="E410" s="59" t="s">
        <v>1320</v>
      </c>
      <c r="F410" s="59" t="s">
        <v>1321</v>
      </c>
      <c r="G410" s="61">
        <f t="shared" si="6"/>
        <v>0</v>
      </c>
      <c r="H410" s="61"/>
      <c r="I410" s="61"/>
      <c r="J410" s="61"/>
    </row>
    <row r="411" spans="1:10" ht="11.25" customHeight="1">
      <c r="A411" s="60"/>
      <c r="B411" s="60"/>
      <c r="C411" s="60"/>
      <c r="D411" s="60"/>
      <c r="E411" s="60"/>
      <c r="F411" s="60"/>
      <c r="G411" s="60"/>
      <c r="H411" s="60"/>
      <c r="I411" s="60"/>
      <c r="J411" s="60"/>
    </row>
  </sheetData>
  <mergeCells count="11">
    <mergeCell ref="A6:F6"/>
    <mergeCell ref="A1:C1"/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6" tint="-0.249977111117893"/>
  </sheetPr>
  <dimension ref="A1:J60"/>
  <sheetViews>
    <sheetView workbookViewId="0">
      <selection activeCell="M14" sqref="M14"/>
    </sheetView>
  </sheetViews>
  <sheetFormatPr defaultRowHeight="13.5"/>
  <cols>
    <col min="1" max="1" width="6" customWidth="1"/>
    <col min="2" max="2" width="6.125" customWidth="1"/>
    <col min="3" max="3" width="29.625" customWidth="1"/>
    <col min="4" max="4" width="12.875" customWidth="1"/>
    <col min="5" max="5" width="1.5" customWidth="1"/>
    <col min="6" max="6" width="6" customWidth="1"/>
    <col min="7" max="7" width="6.125" customWidth="1"/>
    <col min="8" max="8" width="29.625" customWidth="1"/>
    <col min="9" max="9" width="12.875" customWidth="1"/>
    <col min="10" max="10" width="1.25" customWidth="1"/>
  </cols>
  <sheetData>
    <row r="1" spans="1:10" ht="34.5" customHeight="1">
      <c r="A1" s="175" t="s">
        <v>1326</v>
      </c>
      <c r="B1" s="176"/>
      <c r="C1" s="176"/>
      <c r="D1" s="176"/>
      <c r="E1" s="176"/>
      <c r="F1" s="176"/>
      <c r="G1" s="176"/>
      <c r="H1" s="176"/>
      <c r="I1" s="177"/>
      <c r="J1" s="63"/>
    </row>
    <row r="2" spans="1:10" ht="14.25" customHeight="1">
      <c r="A2" s="64"/>
      <c r="B2" s="64"/>
      <c r="C2" s="64"/>
      <c r="D2" s="64"/>
      <c r="E2" s="64"/>
      <c r="F2" s="64"/>
      <c r="G2" s="65"/>
      <c r="H2" s="64"/>
      <c r="I2" s="65" t="s">
        <v>0</v>
      </c>
      <c r="J2" s="63"/>
    </row>
    <row r="3" spans="1:10" ht="26.25" customHeight="1">
      <c r="A3" s="178" t="s">
        <v>1327</v>
      </c>
      <c r="B3" s="179"/>
      <c r="C3" s="180" t="s">
        <v>1328</v>
      </c>
      <c r="D3" s="180" t="s">
        <v>1329</v>
      </c>
      <c r="E3" s="66"/>
      <c r="F3" s="178" t="s">
        <v>1327</v>
      </c>
      <c r="G3" s="179"/>
      <c r="H3" s="180" t="s">
        <v>1328</v>
      </c>
      <c r="I3" s="180" t="s">
        <v>1329</v>
      </c>
      <c r="J3" s="67"/>
    </row>
    <row r="4" spans="1:10" ht="18" customHeight="1">
      <c r="A4" s="68" t="s">
        <v>915</v>
      </c>
      <c r="B4" s="68" t="s">
        <v>916</v>
      </c>
      <c r="C4" s="179"/>
      <c r="D4" s="179"/>
      <c r="E4" s="66"/>
      <c r="F4" s="68" t="s">
        <v>915</v>
      </c>
      <c r="G4" s="68" t="s">
        <v>916</v>
      </c>
      <c r="H4" s="179"/>
      <c r="I4" s="179"/>
      <c r="J4" s="67"/>
    </row>
    <row r="5" spans="1:10" ht="24.75" customHeight="1">
      <c r="A5" s="69"/>
      <c r="B5" s="69"/>
      <c r="C5" s="70" t="s">
        <v>1330</v>
      </c>
      <c r="D5" s="83">
        <f>SUM(D6+D20+D48+I6+I11+I24+I41+I44+I50+I53)</f>
        <v>61082.92</v>
      </c>
      <c r="E5" s="71"/>
      <c r="F5" s="71"/>
      <c r="G5" s="72"/>
      <c r="H5" s="73"/>
      <c r="I5" s="84"/>
      <c r="J5" s="67"/>
    </row>
    <row r="6" spans="1:10" ht="17.25" customHeight="1">
      <c r="A6" s="86">
        <v>301</v>
      </c>
      <c r="B6" s="73"/>
      <c r="C6" s="74" t="s">
        <v>1331</v>
      </c>
      <c r="D6" s="83">
        <v>55338.22</v>
      </c>
      <c r="E6" s="73"/>
      <c r="F6" s="86">
        <v>307</v>
      </c>
      <c r="G6" s="75"/>
      <c r="H6" s="74" t="s">
        <v>1332</v>
      </c>
      <c r="I6" s="85"/>
      <c r="J6" s="67"/>
    </row>
    <row r="7" spans="1:10" ht="17.25" customHeight="1">
      <c r="A7" s="86">
        <v>301</v>
      </c>
      <c r="B7" s="75" t="s">
        <v>922</v>
      </c>
      <c r="C7" s="76" t="s">
        <v>1333</v>
      </c>
      <c r="D7" s="83">
        <v>29746.83</v>
      </c>
      <c r="E7" s="73"/>
      <c r="F7" s="86">
        <v>307</v>
      </c>
      <c r="G7" s="75" t="s">
        <v>922</v>
      </c>
      <c r="H7" s="70" t="s">
        <v>1334</v>
      </c>
      <c r="I7" s="85"/>
      <c r="J7" s="67"/>
    </row>
    <row r="8" spans="1:10" ht="17.25" customHeight="1">
      <c r="A8" s="86">
        <v>301</v>
      </c>
      <c r="B8" s="75" t="s">
        <v>933</v>
      </c>
      <c r="C8" s="76" t="s">
        <v>1335</v>
      </c>
      <c r="D8" s="83">
        <v>5899.97</v>
      </c>
      <c r="E8" s="73"/>
      <c r="F8" s="86">
        <v>307</v>
      </c>
      <c r="G8" s="75" t="s">
        <v>933</v>
      </c>
      <c r="H8" s="70" t="s">
        <v>1336</v>
      </c>
      <c r="I8" s="85"/>
      <c r="J8" s="67"/>
    </row>
    <row r="9" spans="1:10" ht="17.25" customHeight="1">
      <c r="A9" s="86">
        <v>301</v>
      </c>
      <c r="B9" s="75" t="s">
        <v>945</v>
      </c>
      <c r="C9" s="76" t="s">
        <v>1337</v>
      </c>
      <c r="D9" s="83">
        <v>189.29</v>
      </c>
      <c r="E9" s="73"/>
      <c r="F9" s="86">
        <v>307</v>
      </c>
      <c r="G9" s="75" t="s">
        <v>945</v>
      </c>
      <c r="H9" s="70" t="s">
        <v>1338</v>
      </c>
      <c r="I9" s="85"/>
      <c r="J9" s="67"/>
    </row>
    <row r="10" spans="1:10" ht="17.25" customHeight="1">
      <c r="A10" s="86">
        <v>301</v>
      </c>
      <c r="B10" s="75" t="s">
        <v>939</v>
      </c>
      <c r="C10" s="76" t="s">
        <v>1339</v>
      </c>
      <c r="D10" s="83"/>
      <c r="E10" s="73"/>
      <c r="F10" s="86">
        <v>307</v>
      </c>
      <c r="G10" s="75" t="s">
        <v>926</v>
      </c>
      <c r="H10" s="70" t="s">
        <v>1340</v>
      </c>
      <c r="I10" s="85"/>
      <c r="J10" s="67"/>
    </row>
    <row r="11" spans="1:10" ht="17.25" customHeight="1">
      <c r="A11" s="86">
        <v>301</v>
      </c>
      <c r="B11" s="75" t="s">
        <v>928</v>
      </c>
      <c r="C11" s="76" t="s">
        <v>1341</v>
      </c>
      <c r="D11" s="83">
        <v>5692.39</v>
      </c>
      <c r="E11" s="73"/>
      <c r="F11" s="86">
        <v>309</v>
      </c>
      <c r="G11" s="75"/>
      <c r="H11" s="74" t="s">
        <v>1342</v>
      </c>
      <c r="I11" s="85"/>
      <c r="J11" s="67"/>
    </row>
    <row r="12" spans="1:10" ht="17.25" customHeight="1">
      <c r="A12" s="86">
        <v>301</v>
      </c>
      <c r="B12" s="75" t="s">
        <v>930</v>
      </c>
      <c r="C12" s="76" t="s">
        <v>1343</v>
      </c>
      <c r="D12" s="83">
        <v>8023.23</v>
      </c>
      <c r="E12" s="73"/>
      <c r="F12" s="86">
        <v>309</v>
      </c>
      <c r="G12" s="75" t="s">
        <v>922</v>
      </c>
      <c r="H12" s="70" t="s">
        <v>1344</v>
      </c>
      <c r="I12" s="85"/>
      <c r="J12" s="67"/>
    </row>
    <row r="13" spans="1:10" ht="17.25" customHeight="1">
      <c r="A13" s="86">
        <v>301</v>
      </c>
      <c r="B13" s="75" t="s">
        <v>964</v>
      </c>
      <c r="C13" s="76" t="s">
        <v>1345</v>
      </c>
      <c r="D13" s="83"/>
      <c r="E13" s="73"/>
      <c r="F13" s="86">
        <v>309</v>
      </c>
      <c r="G13" s="75" t="s">
        <v>933</v>
      </c>
      <c r="H13" s="70" t="s">
        <v>1346</v>
      </c>
      <c r="I13" s="85"/>
      <c r="J13" s="67"/>
    </row>
    <row r="14" spans="1:10" ht="17.25" customHeight="1">
      <c r="A14" s="86">
        <v>301</v>
      </c>
      <c r="B14" s="86">
        <v>10</v>
      </c>
      <c r="C14" s="76" t="s">
        <v>1347</v>
      </c>
      <c r="D14" s="83">
        <v>2407.5500000000002</v>
      </c>
      <c r="E14" s="73"/>
      <c r="F14" s="86">
        <v>309</v>
      </c>
      <c r="G14" s="75" t="s">
        <v>945</v>
      </c>
      <c r="H14" s="70" t="s">
        <v>1348</v>
      </c>
      <c r="I14" s="85"/>
      <c r="J14" s="67"/>
    </row>
    <row r="15" spans="1:10" ht="17.25" customHeight="1">
      <c r="A15" s="86">
        <v>301</v>
      </c>
      <c r="B15" s="86">
        <v>11</v>
      </c>
      <c r="C15" s="76" t="s">
        <v>1349</v>
      </c>
      <c r="D15" s="83"/>
      <c r="E15" s="73"/>
      <c r="F15" s="86">
        <v>309</v>
      </c>
      <c r="G15" s="75" t="s">
        <v>937</v>
      </c>
      <c r="H15" s="70" t="s">
        <v>1350</v>
      </c>
      <c r="I15" s="85"/>
      <c r="J15" s="67"/>
    </row>
    <row r="16" spans="1:10" ht="17.25" customHeight="1">
      <c r="A16" s="86">
        <v>301</v>
      </c>
      <c r="B16" s="86">
        <v>12</v>
      </c>
      <c r="C16" s="76" t="s">
        <v>1351</v>
      </c>
      <c r="D16" s="83">
        <v>351.63</v>
      </c>
      <c r="E16" s="73"/>
      <c r="F16" s="86">
        <v>309</v>
      </c>
      <c r="G16" s="75" t="s">
        <v>939</v>
      </c>
      <c r="H16" s="70" t="s">
        <v>1352</v>
      </c>
      <c r="I16" s="85"/>
      <c r="J16" s="67"/>
    </row>
    <row r="17" spans="1:10" ht="17.25" customHeight="1">
      <c r="A17" s="86">
        <v>301</v>
      </c>
      <c r="B17" s="86">
        <v>13</v>
      </c>
      <c r="C17" s="76" t="s">
        <v>1353</v>
      </c>
      <c r="D17" s="83">
        <v>2808.56</v>
      </c>
      <c r="E17" s="73"/>
      <c r="F17" s="86">
        <v>309</v>
      </c>
      <c r="G17" s="75" t="s">
        <v>928</v>
      </c>
      <c r="H17" s="70" t="s">
        <v>1354</v>
      </c>
      <c r="I17" s="85"/>
      <c r="J17" s="67"/>
    </row>
    <row r="18" spans="1:10" ht="24.75" customHeight="1">
      <c r="A18" s="86">
        <v>301</v>
      </c>
      <c r="B18" s="86">
        <v>14</v>
      </c>
      <c r="C18" s="76" t="s">
        <v>1355</v>
      </c>
      <c r="D18" s="83"/>
      <c r="E18" s="73"/>
      <c r="F18" s="86">
        <v>309</v>
      </c>
      <c r="G18" s="75" t="s">
        <v>930</v>
      </c>
      <c r="H18" s="70" t="s">
        <v>1356</v>
      </c>
      <c r="I18" s="85"/>
      <c r="J18" s="67"/>
    </row>
    <row r="19" spans="1:10" ht="24.75" customHeight="1">
      <c r="A19" s="86">
        <v>301</v>
      </c>
      <c r="B19" s="86">
        <v>99</v>
      </c>
      <c r="C19" s="76" t="s">
        <v>1357</v>
      </c>
      <c r="D19" s="83">
        <v>218.77</v>
      </c>
      <c r="E19" s="73"/>
      <c r="F19" s="86">
        <v>309</v>
      </c>
      <c r="G19" s="75" t="s">
        <v>982</v>
      </c>
      <c r="H19" s="70" t="s">
        <v>1358</v>
      </c>
      <c r="I19" s="85"/>
      <c r="J19" s="67"/>
    </row>
    <row r="20" spans="1:10" ht="17.25" customHeight="1">
      <c r="A20" s="86">
        <v>302</v>
      </c>
      <c r="B20" s="73"/>
      <c r="C20" s="74" t="s">
        <v>1359</v>
      </c>
      <c r="D20" s="83">
        <v>3714.57</v>
      </c>
      <c r="E20" s="73"/>
      <c r="F20" s="86">
        <v>309</v>
      </c>
      <c r="G20" s="75" t="s">
        <v>1152</v>
      </c>
      <c r="H20" s="70" t="s">
        <v>1360</v>
      </c>
      <c r="I20" s="85"/>
      <c r="J20" s="67"/>
    </row>
    <row r="21" spans="1:10" ht="16.5" customHeight="1">
      <c r="A21" s="86">
        <v>302</v>
      </c>
      <c r="B21" s="75" t="s">
        <v>922</v>
      </c>
      <c r="C21" s="76" t="s">
        <v>1361</v>
      </c>
      <c r="D21" s="83">
        <v>888.76</v>
      </c>
      <c r="E21" s="73"/>
      <c r="F21" s="86">
        <v>309</v>
      </c>
      <c r="G21" s="75" t="s">
        <v>1159</v>
      </c>
      <c r="H21" s="70" t="s">
        <v>1362</v>
      </c>
      <c r="I21" s="85"/>
      <c r="J21" s="67"/>
    </row>
    <row r="22" spans="1:10" ht="17.25" customHeight="1">
      <c r="A22" s="86">
        <v>302</v>
      </c>
      <c r="B22" s="75" t="s">
        <v>933</v>
      </c>
      <c r="C22" s="76" t="s">
        <v>1363</v>
      </c>
      <c r="D22" s="83">
        <v>108.91</v>
      </c>
      <c r="E22" s="73"/>
      <c r="F22" s="86">
        <v>309</v>
      </c>
      <c r="G22" s="75" t="s">
        <v>1242</v>
      </c>
      <c r="H22" s="70" t="s">
        <v>1364</v>
      </c>
      <c r="I22" s="85"/>
      <c r="J22" s="67"/>
    </row>
    <row r="23" spans="1:10" ht="17.25" customHeight="1">
      <c r="A23" s="86">
        <v>302</v>
      </c>
      <c r="B23" s="75" t="s">
        <v>945</v>
      </c>
      <c r="C23" s="76" t="s">
        <v>1365</v>
      </c>
      <c r="D23" s="83"/>
      <c r="E23" s="73"/>
      <c r="F23" s="86">
        <v>309</v>
      </c>
      <c r="G23" s="75" t="s">
        <v>942</v>
      </c>
      <c r="H23" s="70" t="s">
        <v>1366</v>
      </c>
      <c r="I23" s="85"/>
      <c r="J23" s="67"/>
    </row>
    <row r="24" spans="1:10" ht="17.25" customHeight="1">
      <c r="A24" s="86">
        <v>302</v>
      </c>
      <c r="B24" s="75" t="s">
        <v>926</v>
      </c>
      <c r="C24" s="76" t="s">
        <v>1367</v>
      </c>
      <c r="D24" s="83">
        <v>1.2</v>
      </c>
      <c r="E24" s="73"/>
      <c r="F24" s="86">
        <v>310</v>
      </c>
      <c r="G24" s="75"/>
      <c r="H24" s="77" t="s">
        <v>1711</v>
      </c>
      <c r="I24" s="85">
        <v>71.2</v>
      </c>
      <c r="J24" s="67"/>
    </row>
    <row r="25" spans="1:10" ht="17.25" customHeight="1">
      <c r="A25" s="86">
        <v>302</v>
      </c>
      <c r="B25" s="75" t="s">
        <v>937</v>
      </c>
      <c r="C25" s="76" t="s">
        <v>1368</v>
      </c>
      <c r="D25" s="83">
        <v>18.71</v>
      </c>
      <c r="E25" s="73"/>
      <c r="F25" s="86">
        <v>310</v>
      </c>
      <c r="G25" s="75" t="s">
        <v>922</v>
      </c>
      <c r="H25" s="75" t="s">
        <v>1369</v>
      </c>
      <c r="I25" s="85"/>
      <c r="J25" s="67"/>
    </row>
    <row r="26" spans="1:10" ht="17.25" customHeight="1">
      <c r="A26" s="86">
        <v>302</v>
      </c>
      <c r="B26" s="75" t="s">
        <v>939</v>
      </c>
      <c r="C26" s="76" t="s">
        <v>1370</v>
      </c>
      <c r="D26" s="83">
        <v>90.83</v>
      </c>
      <c r="E26" s="73"/>
      <c r="F26" s="86">
        <v>310</v>
      </c>
      <c r="G26" s="75" t="s">
        <v>933</v>
      </c>
      <c r="H26" s="75" t="s">
        <v>1371</v>
      </c>
      <c r="I26" s="85">
        <v>70.2</v>
      </c>
      <c r="J26" s="67"/>
    </row>
    <row r="27" spans="1:10" ht="20.25" customHeight="1">
      <c r="A27" s="86">
        <v>302</v>
      </c>
      <c r="B27" s="75" t="s">
        <v>928</v>
      </c>
      <c r="C27" s="76" t="s">
        <v>1372</v>
      </c>
      <c r="D27" s="83">
        <v>133.36000000000001</v>
      </c>
      <c r="E27" s="73"/>
      <c r="F27" s="86">
        <v>310</v>
      </c>
      <c r="G27" s="75" t="s">
        <v>945</v>
      </c>
      <c r="H27" s="75" t="s">
        <v>1373</v>
      </c>
      <c r="I27" s="85"/>
      <c r="J27" s="67"/>
    </row>
    <row r="28" spans="1:10" ht="17.25" customHeight="1">
      <c r="A28" s="86">
        <v>302</v>
      </c>
      <c r="B28" s="75" t="s">
        <v>930</v>
      </c>
      <c r="C28" s="76" t="s">
        <v>1374</v>
      </c>
      <c r="D28" s="83">
        <v>10.29</v>
      </c>
      <c r="E28" s="73"/>
      <c r="F28" s="86">
        <v>310</v>
      </c>
      <c r="G28" s="75" t="s">
        <v>937</v>
      </c>
      <c r="H28" s="70" t="s">
        <v>1375</v>
      </c>
      <c r="I28" s="85"/>
      <c r="J28" s="67"/>
    </row>
    <row r="29" spans="1:10" ht="17.25" customHeight="1">
      <c r="A29" s="86">
        <v>302</v>
      </c>
      <c r="B29" s="75" t="s">
        <v>964</v>
      </c>
      <c r="C29" s="76" t="s">
        <v>1376</v>
      </c>
      <c r="D29" s="83">
        <v>53.46</v>
      </c>
      <c r="E29" s="73"/>
      <c r="F29" s="86">
        <v>310</v>
      </c>
      <c r="G29" s="75" t="s">
        <v>939</v>
      </c>
      <c r="H29" s="70" t="s">
        <v>1377</v>
      </c>
      <c r="I29" s="85"/>
      <c r="J29" s="67"/>
    </row>
    <row r="30" spans="1:10" ht="17.25" customHeight="1">
      <c r="A30" s="86">
        <v>302</v>
      </c>
      <c r="B30" s="86">
        <v>11</v>
      </c>
      <c r="C30" s="76" t="s">
        <v>1378</v>
      </c>
      <c r="D30" s="83">
        <v>116.58</v>
      </c>
      <c r="E30" s="73"/>
      <c r="F30" s="86">
        <v>310</v>
      </c>
      <c r="G30" s="75" t="s">
        <v>928</v>
      </c>
      <c r="H30" s="70" t="s">
        <v>1379</v>
      </c>
      <c r="I30" s="85">
        <v>1</v>
      </c>
      <c r="J30" s="67"/>
    </row>
    <row r="31" spans="1:10" ht="20.25" customHeight="1">
      <c r="A31" s="86">
        <v>302</v>
      </c>
      <c r="B31" s="86">
        <v>12</v>
      </c>
      <c r="C31" s="76" t="s">
        <v>1380</v>
      </c>
      <c r="D31" s="83"/>
      <c r="E31" s="73"/>
      <c r="F31" s="86">
        <v>310</v>
      </c>
      <c r="G31" s="75" t="s">
        <v>930</v>
      </c>
      <c r="H31" s="70" t="s">
        <v>1381</v>
      </c>
      <c r="I31" s="85"/>
      <c r="J31" s="67"/>
    </row>
    <row r="32" spans="1:10" ht="17.25" customHeight="1">
      <c r="A32" s="86">
        <v>302</v>
      </c>
      <c r="B32" s="86">
        <v>13</v>
      </c>
      <c r="C32" s="76" t="s">
        <v>1382</v>
      </c>
      <c r="D32" s="83">
        <v>93.6</v>
      </c>
      <c r="E32" s="73"/>
      <c r="F32" s="86">
        <v>310</v>
      </c>
      <c r="G32" s="75" t="s">
        <v>964</v>
      </c>
      <c r="H32" s="70" t="s">
        <v>1383</v>
      </c>
      <c r="I32" s="85"/>
      <c r="J32" s="67"/>
    </row>
    <row r="33" spans="1:10" ht="17.25" customHeight="1">
      <c r="A33" s="86">
        <v>302</v>
      </c>
      <c r="B33" s="86">
        <v>14</v>
      </c>
      <c r="C33" s="76" t="s">
        <v>1384</v>
      </c>
      <c r="D33" s="83">
        <v>3</v>
      </c>
      <c r="E33" s="73"/>
      <c r="F33" s="86">
        <v>310</v>
      </c>
      <c r="G33" s="75" t="s">
        <v>971</v>
      </c>
      <c r="H33" s="70" t="s">
        <v>1385</v>
      </c>
      <c r="I33" s="85"/>
      <c r="J33" s="67"/>
    </row>
    <row r="34" spans="1:10" ht="17.25" customHeight="1">
      <c r="A34" s="86">
        <v>302</v>
      </c>
      <c r="B34" s="86">
        <v>15</v>
      </c>
      <c r="C34" s="76" t="s">
        <v>1386</v>
      </c>
      <c r="D34" s="83">
        <v>9</v>
      </c>
      <c r="E34" s="73"/>
      <c r="F34" s="86">
        <v>310</v>
      </c>
      <c r="G34" s="75" t="s">
        <v>976</v>
      </c>
      <c r="H34" s="70" t="s">
        <v>1387</v>
      </c>
      <c r="I34" s="85"/>
      <c r="J34" s="67"/>
    </row>
    <row r="35" spans="1:10" ht="17.25" customHeight="1">
      <c r="A35" s="86">
        <v>302</v>
      </c>
      <c r="B35" s="86">
        <v>16</v>
      </c>
      <c r="C35" s="76" t="s">
        <v>1388</v>
      </c>
      <c r="D35" s="83">
        <v>18.600000000000001</v>
      </c>
      <c r="E35" s="73"/>
      <c r="F35" s="86">
        <v>310</v>
      </c>
      <c r="G35" s="75" t="s">
        <v>1045</v>
      </c>
      <c r="H35" s="70" t="s">
        <v>1389</v>
      </c>
      <c r="I35" s="85"/>
      <c r="J35" s="67"/>
    </row>
    <row r="36" spans="1:10" ht="17.25" customHeight="1">
      <c r="A36" s="86">
        <v>302</v>
      </c>
      <c r="B36" s="86">
        <v>17</v>
      </c>
      <c r="C36" s="76" t="s">
        <v>1390</v>
      </c>
      <c r="D36" s="83">
        <v>15.7</v>
      </c>
      <c r="E36" s="73"/>
      <c r="F36" s="86">
        <v>310</v>
      </c>
      <c r="G36" s="75" t="s">
        <v>982</v>
      </c>
      <c r="H36" s="70" t="s">
        <v>1391</v>
      </c>
      <c r="I36" s="85"/>
      <c r="J36" s="67"/>
    </row>
    <row r="37" spans="1:10" ht="17.25" customHeight="1">
      <c r="A37" s="86">
        <v>302</v>
      </c>
      <c r="B37" s="86">
        <v>18</v>
      </c>
      <c r="C37" s="76" t="s">
        <v>1392</v>
      </c>
      <c r="D37" s="83">
        <v>1</v>
      </c>
      <c r="E37" s="73"/>
      <c r="F37" s="86">
        <v>310</v>
      </c>
      <c r="G37" s="75" t="s">
        <v>1152</v>
      </c>
      <c r="H37" s="70" t="s">
        <v>1393</v>
      </c>
      <c r="I37" s="85"/>
      <c r="J37" s="67"/>
    </row>
    <row r="38" spans="1:10" ht="17.25" customHeight="1">
      <c r="A38" s="86">
        <v>302</v>
      </c>
      <c r="B38" s="86">
        <v>24</v>
      </c>
      <c r="C38" s="76" t="s">
        <v>1394</v>
      </c>
      <c r="D38" s="83"/>
      <c r="E38" s="73"/>
      <c r="F38" s="86">
        <v>310</v>
      </c>
      <c r="G38" s="75" t="s">
        <v>1159</v>
      </c>
      <c r="H38" s="70" t="s">
        <v>1395</v>
      </c>
      <c r="I38" s="85"/>
      <c r="J38" s="67"/>
    </row>
    <row r="39" spans="1:10" ht="17.25" customHeight="1">
      <c r="A39" s="86">
        <v>302</v>
      </c>
      <c r="B39" s="86">
        <v>25</v>
      </c>
      <c r="C39" s="76" t="s">
        <v>1396</v>
      </c>
      <c r="D39" s="83">
        <v>0.8</v>
      </c>
      <c r="E39" s="73"/>
      <c r="F39" s="86">
        <v>310</v>
      </c>
      <c r="G39" s="75" t="s">
        <v>1242</v>
      </c>
      <c r="H39" s="70" t="s">
        <v>1397</v>
      </c>
      <c r="I39" s="85"/>
      <c r="J39" s="67"/>
    </row>
    <row r="40" spans="1:10" ht="17.25" customHeight="1">
      <c r="A40" s="86">
        <v>302</v>
      </c>
      <c r="B40" s="86">
        <v>26</v>
      </c>
      <c r="C40" s="76" t="s">
        <v>1398</v>
      </c>
      <c r="D40" s="83">
        <v>51.86</v>
      </c>
      <c r="E40" s="73"/>
      <c r="F40" s="86">
        <v>310</v>
      </c>
      <c r="G40" s="75" t="s">
        <v>942</v>
      </c>
      <c r="H40" s="70" t="s">
        <v>1399</v>
      </c>
      <c r="I40" s="85"/>
      <c r="J40" s="67"/>
    </row>
    <row r="41" spans="1:10" ht="17.25" customHeight="1">
      <c r="A41" s="86">
        <v>302</v>
      </c>
      <c r="B41" s="86">
        <v>27</v>
      </c>
      <c r="C41" s="76" t="s">
        <v>1400</v>
      </c>
      <c r="D41" s="83">
        <v>8.6999999999999993</v>
      </c>
      <c r="E41" s="73"/>
      <c r="F41" s="86">
        <v>311</v>
      </c>
      <c r="G41" s="75"/>
      <c r="H41" s="74" t="s">
        <v>1401</v>
      </c>
      <c r="I41" s="85"/>
      <c r="J41" s="67"/>
    </row>
    <row r="42" spans="1:10" ht="17.25" customHeight="1">
      <c r="A42" s="86">
        <v>302</v>
      </c>
      <c r="B42" s="86">
        <v>28</v>
      </c>
      <c r="C42" s="76" t="s">
        <v>1402</v>
      </c>
      <c r="D42" s="83"/>
      <c r="E42" s="73"/>
      <c r="F42" s="86">
        <v>311</v>
      </c>
      <c r="G42" s="75" t="s">
        <v>922</v>
      </c>
      <c r="H42" s="75" t="s">
        <v>1403</v>
      </c>
      <c r="I42" s="85"/>
      <c r="J42" s="67"/>
    </row>
    <row r="43" spans="1:10" ht="17.25" customHeight="1">
      <c r="A43" s="86">
        <v>302</v>
      </c>
      <c r="B43" s="86">
        <v>29</v>
      </c>
      <c r="C43" s="76" t="s">
        <v>1404</v>
      </c>
      <c r="D43" s="83">
        <v>740.1</v>
      </c>
      <c r="E43" s="73"/>
      <c r="F43" s="86">
        <v>311</v>
      </c>
      <c r="G43" s="75" t="s">
        <v>942</v>
      </c>
      <c r="H43" s="75" t="s">
        <v>1405</v>
      </c>
      <c r="I43" s="85"/>
      <c r="J43" s="67"/>
    </row>
    <row r="44" spans="1:10" ht="17.25" customHeight="1">
      <c r="A44" s="86">
        <v>302</v>
      </c>
      <c r="B44" s="86">
        <v>31</v>
      </c>
      <c r="C44" s="76" t="s">
        <v>1406</v>
      </c>
      <c r="D44" s="83">
        <v>111.5</v>
      </c>
      <c r="E44" s="73"/>
      <c r="F44" s="86">
        <v>312</v>
      </c>
      <c r="G44" s="75"/>
      <c r="H44" s="77" t="s">
        <v>1407</v>
      </c>
      <c r="I44" s="85"/>
      <c r="J44" s="67"/>
    </row>
    <row r="45" spans="1:10" ht="17.25" customHeight="1">
      <c r="A45" s="86">
        <v>302</v>
      </c>
      <c r="B45" s="86">
        <v>39</v>
      </c>
      <c r="C45" s="76" t="s">
        <v>1408</v>
      </c>
      <c r="D45" s="83">
        <v>1162.92</v>
      </c>
      <c r="E45" s="73"/>
      <c r="F45" s="86">
        <v>312</v>
      </c>
      <c r="G45" s="75" t="s">
        <v>922</v>
      </c>
      <c r="H45" s="75" t="s">
        <v>1403</v>
      </c>
      <c r="I45" s="85"/>
      <c r="J45" s="67"/>
    </row>
    <row r="46" spans="1:10" ht="17.25" customHeight="1">
      <c r="A46" s="86">
        <v>302</v>
      </c>
      <c r="B46" s="86">
        <v>40</v>
      </c>
      <c r="C46" s="76" t="s">
        <v>1409</v>
      </c>
      <c r="D46" s="83">
        <v>5</v>
      </c>
      <c r="E46" s="73"/>
      <c r="F46" s="86">
        <v>312</v>
      </c>
      <c r="G46" s="75" t="s">
        <v>945</v>
      </c>
      <c r="H46" s="75" t="s">
        <v>1410</v>
      </c>
      <c r="I46" s="85"/>
      <c r="J46" s="67"/>
    </row>
    <row r="47" spans="1:10" ht="17.25" customHeight="1">
      <c r="A47" s="86">
        <v>302</v>
      </c>
      <c r="B47" s="86">
        <v>99</v>
      </c>
      <c r="C47" s="76" t="s">
        <v>1411</v>
      </c>
      <c r="D47" s="83">
        <v>70.69</v>
      </c>
      <c r="E47" s="73"/>
      <c r="F47" s="86">
        <v>312</v>
      </c>
      <c r="G47" s="75" t="s">
        <v>926</v>
      </c>
      <c r="H47" s="75" t="s">
        <v>1412</v>
      </c>
      <c r="I47" s="85"/>
      <c r="J47" s="67"/>
    </row>
    <row r="48" spans="1:10" ht="17.25" customHeight="1">
      <c r="A48" s="86">
        <v>303</v>
      </c>
      <c r="B48" s="73"/>
      <c r="C48" s="74" t="s">
        <v>1413</v>
      </c>
      <c r="D48" s="83">
        <v>1958.93</v>
      </c>
      <c r="E48" s="73"/>
      <c r="F48" s="86">
        <v>312</v>
      </c>
      <c r="G48" s="75" t="s">
        <v>937</v>
      </c>
      <c r="H48" s="75" t="s">
        <v>1414</v>
      </c>
      <c r="I48" s="85"/>
      <c r="J48" s="67"/>
    </row>
    <row r="49" spans="1:10" ht="17.25" customHeight="1">
      <c r="A49" s="86">
        <v>303</v>
      </c>
      <c r="B49" s="75" t="s">
        <v>922</v>
      </c>
      <c r="C49" s="70" t="s">
        <v>1415</v>
      </c>
      <c r="D49" s="83">
        <v>537.51</v>
      </c>
      <c r="E49" s="73"/>
      <c r="F49" s="86">
        <v>312</v>
      </c>
      <c r="G49" s="75" t="s">
        <v>942</v>
      </c>
      <c r="H49" s="70" t="s">
        <v>1416</v>
      </c>
      <c r="I49" s="85"/>
      <c r="J49" s="67"/>
    </row>
    <row r="50" spans="1:10" ht="17.25" customHeight="1">
      <c r="A50" s="86">
        <v>303</v>
      </c>
      <c r="B50" s="75" t="s">
        <v>933</v>
      </c>
      <c r="C50" s="70" t="s">
        <v>1417</v>
      </c>
      <c r="D50" s="83">
        <v>1148.8900000000001</v>
      </c>
      <c r="E50" s="73"/>
      <c r="F50" s="86">
        <v>313</v>
      </c>
      <c r="G50" s="75"/>
      <c r="H50" s="74" t="s">
        <v>1418</v>
      </c>
      <c r="I50" s="85"/>
      <c r="J50" s="67"/>
    </row>
    <row r="51" spans="1:10" ht="17.25" customHeight="1">
      <c r="A51" s="86">
        <v>303</v>
      </c>
      <c r="B51" s="75" t="s">
        <v>945</v>
      </c>
      <c r="C51" s="70" t="s">
        <v>1419</v>
      </c>
      <c r="D51" s="83"/>
      <c r="E51" s="73"/>
      <c r="F51" s="86">
        <v>313</v>
      </c>
      <c r="G51" s="75" t="s">
        <v>922</v>
      </c>
      <c r="H51" s="70" t="s">
        <v>1420</v>
      </c>
      <c r="I51" s="85"/>
      <c r="J51" s="67"/>
    </row>
    <row r="52" spans="1:10" ht="17.25" customHeight="1">
      <c r="A52" s="86">
        <v>303</v>
      </c>
      <c r="B52" s="75" t="s">
        <v>926</v>
      </c>
      <c r="C52" s="70" t="s">
        <v>1421</v>
      </c>
      <c r="D52" s="83"/>
      <c r="E52" s="73"/>
      <c r="F52" s="86">
        <v>313</v>
      </c>
      <c r="G52" s="75" t="s">
        <v>933</v>
      </c>
      <c r="H52" s="70" t="s">
        <v>381</v>
      </c>
      <c r="I52" s="85"/>
      <c r="J52" s="67"/>
    </row>
    <row r="53" spans="1:10" ht="17.25" customHeight="1">
      <c r="A53" s="86">
        <v>303</v>
      </c>
      <c r="B53" s="75" t="s">
        <v>937</v>
      </c>
      <c r="C53" s="70" t="s">
        <v>1422</v>
      </c>
      <c r="D53" s="83">
        <v>272.52999999999997</v>
      </c>
      <c r="E53" s="73"/>
      <c r="F53" s="86">
        <v>399</v>
      </c>
      <c r="G53" s="75"/>
      <c r="H53" s="74" t="s">
        <v>1423</v>
      </c>
      <c r="I53" s="85"/>
      <c r="J53" s="67"/>
    </row>
    <row r="54" spans="1:10" ht="17.25" customHeight="1">
      <c r="A54" s="86">
        <v>303</v>
      </c>
      <c r="B54" s="75" t="s">
        <v>939</v>
      </c>
      <c r="C54" s="70" t="s">
        <v>1424</v>
      </c>
      <c r="D54" s="83"/>
      <c r="E54" s="73"/>
      <c r="F54" s="86">
        <v>399</v>
      </c>
      <c r="G54" s="75" t="s">
        <v>939</v>
      </c>
      <c r="H54" s="70" t="s">
        <v>1425</v>
      </c>
      <c r="I54" s="85"/>
      <c r="J54" s="67"/>
    </row>
    <row r="55" spans="1:10" ht="17.25" customHeight="1">
      <c r="A55" s="86">
        <v>303</v>
      </c>
      <c r="B55" s="75" t="s">
        <v>928</v>
      </c>
      <c r="C55" s="70" t="s">
        <v>1426</v>
      </c>
      <c r="D55" s="83"/>
      <c r="E55" s="73"/>
      <c r="F55" s="86">
        <v>399</v>
      </c>
      <c r="G55" s="75" t="s">
        <v>928</v>
      </c>
      <c r="H55" s="70" t="s">
        <v>1427</v>
      </c>
      <c r="I55" s="85"/>
      <c r="J55" s="67"/>
    </row>
    <row r="56" spans="1:10" ht="19.5" customHeight="1">
      <c r="A56" s="86">
        <v>303</v>
      </c>
      <c r="B56" s="75" t="s">
        <v>930</v>
      </c>
      <c r="C56" s="70" t="s">
        <v>1428</v>
      </c>
      <c r="D56" s="83"/>
      <c r="E56" s="73"/>
      <c r="F56" s="86">
        <v>399</v>
      </c>
      <c r="G56" s="75" t="s">
        <v>930</v>
      </c>
      <c r="H56" s="70" t="s">
        <v>1429</v>
      </c>
      <c r="I56" s="85"/>
      <c r="J56" s="67"/>
    </row>
    <row r="57" spans="1:10" ht="17.25" customHeight="1">
      <c r="A57" s="86">
        <v>303</v>
      </c>
      <c r="B57" s="75" t="s">
        <v>964</v>
      </c>
      <c r="C57" s="70" t="s">
        <v>1430</v>
      </c>
      <c r="D57" s="83"/>
      <c r="E57" s="73"/>
      <c r="F57" s="86">
        <v>399</v>
      </c>
      <c r="G57" s="75" t="s">
        <v>942</v>
      </c>
      <c r="H57" s="70" t="s">
        <v>1431</v>
      </c>
      <c r="I57" s="85"/>
      <c r="J57" s="67"/>
    </row>
    <row r="58" spans="1:10" ht="17.25" customHeight="1">
      <c r="A58" s="86">
        <v>303</v>
      </c>
      <c r="B58" s="75" t="s">
        <v>971</v>
      </c>
      <c r="C58" s="70" t="s">
        <v>1432</v>
      </c>
      <c r="D58" s="83"/>
      <c r="E58" s="73"/>
      <c r="F58" s="73"/>
      <c r="G58" s="75"/>
      <c r="H58" s="73"/>
      <c r="I58" s="78"/>
      <c r="J58" s="67"/>
    </row>
    <row r="59" spans="1:10" ht="17.25" customHeight="1">
      <c r="A59" s="86">
        <v>303</v>
      </c>
      <c r="B59" s="86">
        <v>99</v>
      </c>
      <c r="C59" s="70" t="s">
        <v>1433</v>
      </c>
      <c r="D59" s="83"/>
      <c r="E59" s="73"/>
      <c r="F59" s="73"/>
      <c r="G59" s="75"/>
      <c r="H59" s="73"/>
      <c r="I59" s="78"/>
      <c r="J59" s="67"/>
    </row>
    <row r="60" spans="1:10" ht="17.25" customHeight="1">
      <c r="A60" s="79"/>
      <c r="B60" s="79"/>
      <c r="C60" s="80"/>
      <c r="D60" s="81"/>
      <c r="E60" s="82"/>
      <c r="F60" s="82"/>
      <c r="G60" s="80"/>
      <c r="H60" s="82"/>
      <c r="I60" s="82"/>
      <c r="J60" s="63"/>
    </row>
  </sheetData>
  <mergeCells count="7">
    <mergeCell ref="A1:I1"/>
    <mergeCell ref="A3:B3"/>
    <mergeCell ref="C3:C4"/>
    <mergeCell ref="D3:D4"/>
    <mergeCell ref="F3:G3"/>
    <mergeCell ref="H3:H4"/>
    <mergeCell ref="I3:I4"/>
  </mergeCells>
  <phoneticPr fontId="2" type="noConversion"/>
  <pageMargins left="0.70866141732283472" right="0.27" top="0.74803149606299213" bottom="0.74803149606299213" header="0.31496062992125984" footer="0.31496062992125984"/>
  <pageSetup paperSize="9" scale="80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P81"/>
  <sheetViews>
    <sheetView showZeros="0" tabSelected="1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15" sqref="A15"/>
    </sheetView>
  </sheetViews>
  <sheetFormatPr defaultRowHeight="14.25"/>
  <cols>
    <col min="1" max="1" width="40.625" style="4" customWidth="1"/>
    <col min="2" max="2" width="10.25" style="31" customWidth="1"/>
    <col min="3" max="3" width="9.875" style="31" customWidth="1"/>
    <col min="4" max="4" width="9.25" style="32" customWidth="1"/>
    <col min="5" max="16" width="8.875" style="31" customWidth="1"/>
    <col min="17" max="16384" width="9" style="4"/>
  </cols>
  <sheetData>
    <row r="1" spans="1:16">
      <c r="A1" s="1" t="s">
        <v>894</v>
      </c>
    </row>
    <row r="2" spans="1:16" s="1" customFormat="1" ht="20.25">
      <c r="A2" s="173" t="s">
        <v>1948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</row>
    <row r="3" spans="1:16">
      <c r="A3" s="1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 t="s">
        <v>0</v>
      </c>
    </row>
    <row r="4" spans="1:16">
      <c r="A4" s="186" t="s">
        <v>893</v>
      </c>
      <c r="B4" s="189" t="s">
        <v>1949</v>
      </c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1"/>
    </row>
    <row r="5" spans="1:16">
      <c r="A5" s="187"/>
      <c r="B5" s="192" t="s">
        <v>1950</v>
      </c>
      <c r="C5" s="192" t="s">
        <v>1951</v>
      </c>
      <c r="D5" s="194" t="s">
        <v>1965</v>
      </c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6"/>
    </row>
    <row r="6" spans="1:16" ht="18.75" customHeight="1">
      <c r="A6" s="188"/>
      <c r="B6" s="193"/>
      <c r="C6" s="193"/>
      <c r="D6" s="169" t="s">
        <v>1952</v>
      </c>
      <c r="E6" s="171" t="s">
        <v>1953</v>
      </c>
      <c r="F6" s="171" t="s">
        <v>1954</v>
      </c>
      <c r="G6" s="171" t="s">
        <v>1955</v>
      </c>
      <c r="H6" s="171" t="s">
        <v>1956</v>
      </c>
      <c r="I6" s="171" t="s">
        <v>1957</v>
      </c>
      <c r="J6" s="171" t="s">
        <v>1958</v>
      </c>
      <c r="K6" s="171" t="s">
        <v>1959</v>
      </c>
      <c r="L6" s="171" t="s">
        <v>1960</v>
      </c>
      <c r="M6" s="171" t="s">
        <v>1961</v>
      </c>
      <c r="N6" s="171" t="s">
        <v>1962</v>
      </c>
      <c r="O6" s="171" t="s">
        <v>1963</v>
      </c>
      <c r="P6" s="171" t="s">
        <v>1964</v>
      </c>
    </row>
    <row r="7" spans="1:16" ht="13.5">
      <c r="A7" s="167" t="s">
        <v>32</v>
      </c>
      <c r="B7" s="150">
        <f>SUM(B8,B15,B56)</f>
        <v>123667</v>
      </c>
      <c r="C7" s="150">
        <f>SUM(C8,C15,C56)</f>
        <v>121904</v>
      </c>
      <c r="D7" s="150">
        <f>SUM(E7:P7)</f>
        <v>1763</v>
      </c>
      <c r="E7" s="150">
        <f t="shared" ref="E7:P7" si="0">SUM(E8,E15,E56)</f>
        <v>0</v>
      </c>
      <c r="F7" s="150">
        <f t="shared" si="0"/>
        <v>191</v>
      </c>
      <c r="G7" s="150">
        <f t="shared" ref="G7" si="1">SUM(G8,G15,G56)</f>
        <v>0</v>
      </c>
      <c r="H7" s="150">
        <f t="shared" ref="H7" si="2">SUM(H8,H15,H56)</f>
        <v>306</v>
      </c>
      <c r="I7" s="150">
        <f t="shared" ref="I7" si="3">SUM(I8,I15,I56)</f>
        <v>307</v>
      </c>
      <c r="J7" s="150">
        <f t="shared" ref="J7" si="4">SUM(J8,J15,J56)</f>
        <v>0</v>
      </c>
      <c r="K7" s="150">
        <f t="shared" ref="K7" si="5">SUM(K8,K15,K56)</f>
        <v>360</v>
      </c>
      <c r="L7" s="150">
        <f t="shared" ref="L7" si="6">SUM(L8,L15,L56)</f>
        <v>309</v>
      </c>
      <c r="M7" s="150">
        <f t="shared" ref="M7" si="7">SUM(M8,M15,M56)</f>
        <v>274</v>
      </c>
      <c r="N7" s="150">
        <f t="shared" ref="N7" si="8">SUM(N8,N15,N56)</f>
        <v>0</v>
      </c>
      <c r="O7" s="150">
        <f t="shared" ref="O7" si="9">SUM(O8,O15,O56)</f>
        <v>0</v>
      </c>
      <c r="P7" s="150">
        <f t="shared" si="0"/>
        <v>16</v>
      </c>
    </row>
    <row r="8" spans="1:16" ht="13.5">
      <c r="A8" s="167" t="s">
        <v>33</v>
      </c>
      <c r="B8" s="150">
        <f>SUM(B9:B14)</f>
        <v>6366</v>
      </c>
      <c r="C8" s="150">
        <f>SUM(C9:C14)</f>
        <v>6366</v>
      </c>
      <c r="D8" s="150">
        <f t="shared" ref="D8:D71" si="10">SUM(E8:P8)</f>
        <v>0</v>
      </c>
      <c r="E8" s="150">
        <f t="shared" ref="E8:P8" si="11">SUM(E9:E14)</f>
        <v>0</v>
      </c>
      <c r="F8" s="150">
        <f t="shared" si="11"/>
        <v>0</v>
      </c>
      <c r="G8" s="150">
        <f t="shared" ref="G8" si="12">SUM(G9:G14)</f>
        <v>0</v>
      </c>
      <c r="H8" s="150">
        <f t="shared" ref="H8" si="13">SUM(H9:H14)</f>
        <v>0</v>
      </c>
      <c r="I8" s="150">
        <f t="shared" ref="I8" si="14">SUM(I9:I14)</f>
        <v>0</v>
      </c>
      <c r="J8" s="150">
        <f t="shared" ref="J8" si="15">SUM(J9:J14)</f>
        <v>0</v>
      </c>
      <c r="K8" s="150">
        <f t="shared" ref="K8" si="16">SUM(K9:K14)</f>
        <v>0</v>
      </c>
      <c r="L8" s="150">
        <f t="shared" ref="L8" si="17">SUM(L9:L14)</f>
        <v>0</v>
      </c>
      <c r="M8" s="150">
        <f t="shared" ref="M8" si="18">SUM(M9:M14)</f>
        <v>0</v>
      </c>
      <c r="N8" s="150">
        <f t="shared" ref="N8" si="19">SUM(N9:N14)</f>
        <v>0</v>
      </c>
      <c r="O8" s="150">
        <f t="shared" ref="O8" si="20">SUM(O9:O14)</f>
        <v>0</v>
      </c>
      <c r="P8" s="150">
        <f t="shared" si="11"/>
        <v>0</v>
      </c>
    </row>
    <row r="9" spans="1:16" ht="13.5">
      <c r="A9" s="152" t="s">
        <v>1444</v>
      </c>
      <c r="B9" s="151">
        <v>906</v>
      </c>
      <c r="C9" s="170">
        <f>B9-D9</f>
        <v>906</v>
      </c>
      <c r="D9" s="150">
        <f t="shared" si="10"/>
        <v>0</v>
      </c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51"/>
      <c r="P9" s="151"/>
    </row>
    <row r="10" spans="1:16" ht="13.5">
      <c r="A10" s="152" t="s">
        <v>1445</v>
      </c>
      <c r="B10" s="151">
        <v>1218</v>
      </c>
      <c r="C10" s="170">
        <f t="shared" ref="C10:C73" si="21">B10-D10</f>
        <v>1218</v>
      </c>
      <c r="D10" s="150">
        <f t="shared" si="10"/>
        <v>0</v>
      </c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</row>
    <row r="11" spans="1:16" ht="13.5">
      <c r="A11" s="152" t="s">
        <v>34</v>
      </c>
      <c r="B11" s="151">
        <v>1032</v>
      </c>
      <c r="C11" s="170">
        <f t="shared" si="21"/>
        <v>1032</v>
      </c>
      <c r="D11" s="150">
        <f t="shared" si="10"/>
        <v>0</v>
      </c>
      <c r="E11" s="151"/>
      <c r="F11" s="151"/>
      <c r="G11" s="151"/>
      <c r="H11" s="151"/>
      <c r="I11" s="151"/>
      <c r="J11" s="151"/>
      <c r="K11" s="151"/>
      <c r="L11" s="151"/>
      <c r="M11" s="151"/>
      <c r="N11" s="151"/>
      <c r="O11" s="151"/>
      <c r="P11" s="151"/>
    </row>
    <row r="12" spans="1:16" ht="13.5">
      <c r="A12" s="152" t="s">
        <v>35</v>
      </c>
      <c r="B12" s="151">
        <v>217</v>
      </c>
      <c r="C12" s="170">
        <f t="shared" si="21"/>
        <v>217</v>
      </c>
      <c r="D12" s="150">
        <f t="shared" si="10"/>
        <v>0</v>
      </c>
      <c r="E12" s="151"/>
      <c r="F12" s="151"/>
      <c r="G12" s="151"/>
      <c r="H12" s="151"/>
      <c r="I12" s="151"/>
      <c r="J12" s="151"/>
      <c r="K12" s="151"/>
      <c r="L12" s="151"/>
      <c r="M12" s="151"/>
      <c r="N12" s="151"/>
      <c r="O12" s="151"/>
      <c r="P12" s="151"/>
    </row>
    <row r="13" spans="1:16" ht="13.5">
      <c r="A13" s="152" t="s">
        <v>1814</v>
      </c>
      <c r="B13" s="151">
        <v>2993</v>
      </c>
      <c r="C13" s="170">
        <f t="shared" si="21"/>
        <v>2993</v>
      </c>
      <c r="D13" s="150">
        <f t="shared" si="10"/>
        <v>0</v>
      </c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51"/>
      <c r="P13" s="151"/>
    </row>
    <row r="14" spans="1:16" ht="13.5">
      <c r="A14" s="152" t="s">
        <v>1815</v>
      </c>
      <c r="B14" s="151"/>
      <c r="C14" s="170">
        <f t="shared" si="21"/>
        <v>0</v>
      </c>
      <c r="D14" s="150">
        <f t="shared" si="10"/>
        <v>0</v>
      </c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151"/>
      <c r="P14" s="151"/>
    </row>
    <row r="15" spans="1:16" ht="13.5">
      <c r="A15" s="93" t="s">
        <v>36</v>
      </c>
      <c r="B15" s="150">
        <f>SUM(B16:B55)</f>
        <v>97892</v>
      </c>
      <c r="C15" s="150">
        <f>SUM(C16:C55)</f>
        <v>96129</v>
      </c>
      <c r="D15" s="150">
        <f t="shared" si="10"/>
        <v>1763</v>
      </c>
      <c r="E15" s="150">
        <f t="shared" ref="E15:P15" si="22">SUM(E16:E55)</f>
        <v>0</v>
      </c>
      <c r="F15" s="150">
        <f t="shared" si="22"/>
        <v>191</v>
      </c>
      <c r="G15" s="150">
        <f t="shared" ref="G15" si="23">SUM(G16:G55)</f>
        <v>0</v>
      </c>
      <c r="H15" s="150">
        <f t="shared" ref="H15" si="24">SUM(H16:H55)</f>
        <v>306</v>
      </c>
      <c r="I15" s="150">
        <f t="shared" ref="I15" si="25">SUM(I16:I55)</f>
        <v>307</v>
      </c>
      <c r="J15" s="150">
        <f t="shared" ref="J15" si="26">SUM(J16:J55)</f>
        <v>0</v>
      </c>
      <c r="K15" s="150">
        <f t="shared" ref="K15" si="27">SUM(K16:K55)</f>
        <v>360</v>
      </c>
      <c r="L15" s="150">
        <f t="shared" ref="L15" si="28">SUM(L16:L55)</f>
        <v>309</v>
      </c>
      <c r="M15" s="150">
        <f t="shared" ref="M15" si="29">SUM(M16:M55)</f>
        <v>274</v>
      </c>
      <c r="N15" s="150">
        <f t="shared" ref="N15" si="30">SUM(N16:N55)</f>
        <v>0</v>
      </c>
      <c r="O15" s="150">
        <f t="shared" ref="O15" si="31">SUM(O16:O55)</f>
        <v>0</v>
      </c>
      <c r="P15" s="150">
        <f t="shared" si="22"/>
        <v>16</v>
      </c>
    </row>
    <row r="16" spans="1:16" ht="13.5">
      <c r="A16" s="152" t="s">
        <v>37</v>
      </c>
      <c r="B16" s="151"/>
      <c r="C16" s="170">
        <f t="shared" si="21"/>
        <v>0</v>
      </c>
      <c r="D16" s="150">
        <f t="shared" si="10"/>
        <v>0</v>
      </c>
      <c r="E16" s="151"/>
      <c r="F16" s="151"/>
      <c r="G16" s="151"/>
      <c r="H16" s="151"/>
      <c r="I16" s="151"/>
      <c r="J16" s="151"/>
      <c r="K16" s="151"/>
      <c r="L16" s="151"/>
      <c r="M16" s="151"/>
      <c r="N16" s="151"/>
      <c r="O16" s="151"/>
      <c r="P16" s="151"/>
    </row>
    <row r="17" spans="1:16" ht="13.5">
      <c r="A17" s="153" t="s">
        <v>38</v>
      </c>
      <c r="B17" s="151">
        <v>33328</v>
      </c>
      <c r="C17" s="170">
        <f t="shared" si="21"/>
        <v>31565</v>
      </c>
      <c r="D17" s="150">
        <f t="shared" si="10"/>
        <v>1763</v>
      </c>
      <c r="E17" s="151"/>
      <c r="F17" s="151">
        <v>191</v>
      </c>
      <c r="G17" s="151"/>
      <c r="H17" s="151">
        <v>306</v>
      </c>
      <c r="I17" s="151">
        <v>307</v>
      </c>
      <c r="J17" s="151"/>
      <c r="K17" s="151">
        <v>360</v>
      </c>
      <c r="L17" s="151">
        <v>309</v>
      </c>
      <c r="M17" s="151">
        <v>274</v>
      </c>
      <c r="N17" s="151"/>
      <c r="O17" s="151"/>
      <c r="P17" s="151">
        <v>16</v>
      </c>
    </row>
    <row r="18" spans="1:16" ht="13.5">
      <c r="A18" s="154" t="s">
        <v>39</v>
      </c>
      <c r="B18" s="151"/>
      <c r="C18" s="170">
        <f t="shared" si="21"/>
        <v>0</v>
      </c>
      <c r="D18" s="150">
        <f t="shared" si="10"/>
        <v>0</v>
      </c>
      <c r="E18" s="151"/>
      <c r="F18" s="151"/>
      <c r="G18" s="151"/>
      <c r="H18" s="151"/>
      <c r="I18" s="151"/>
      <c r="J18" s="151"/>
      <c r="K18" s="151"/>
      <c r="L18" s="151"/>
      <c r="M18" s="151"/>
      <c r="N18" s="151"/>
      <c r="O18" s="151"/>
      <c r="P18" s="151"/>
    </row>
    <row r="19" spans="1:16" ht="13.5">
      <c r="A19" s="154" t="s">
        <v>40</v>
      </c>
      <c r="B19" s="151">
        <v>2106</v>
      </c>
      <c r="C19" s="170">
        <f t="shared" si="21"/>
        <v>2106</v>
      </c>
      <c r="D19" s="150">
        <f t="shared" si="10"/>
        <v>0</v>
      </c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51"/>
      <c r="P19" s="151"/>
    </row>
    <row r="20" spans="1:16" ht="13.5">
      <c r="A20" s="154" t="s">
        <v>41</v>
      </c>
      <c r="B20" s="151"/>
      <c r="C20" s="170">
        <f t="shared" si="21"/>
        <v>0</v>
      </c>
      <c r="D20" s="150">
        <f t="shared" si="10"/>
        <v>0</v>
      </c>
      <c r="E20" s="151"/>
      <c r="F20" s="151"/>
      <c r="G20" s="151"/>
      <c r="H20" s="151"/>
      <c r="I20" s="151"/>
      <c r="J20" s="151"/>
      <c r="K20" s="151"/>
      <c r="L20" s="151"/>
      <c r="M20" s="151"/>
      <c r="N20" s="151"/>
      <c r="O20" s="151"/>
      <c r="P20" s="151"/>
    </row>
    <row r="21" spans="1:16" ht="13.5">
      <c r="A21" s="154" t="s">
        <v>42</v>
      </c>
      <c r="B21" s="151"/>
      <c r="C21" s="170">
        <f t="shared" si="21"/>
        <v>0</v>
      </c>
      <c r="D21" s="150">
        <f t="shared" si="10"/>
        <v>0</v>
      </c>
      <c r="E21" s="151"/>
      <c r="F21" s="151"/>
      <c r="G21" s="151"/>
      <c r="H21" s="151"/>
      <c r="I21" s="151"/>
      <c r="J21" s="151"/>
      <c r="K21" s="151"/>
      <c r="L21" s="151"/>
      <c r="M21" s="151"/>
      <c r="N21" s="151"/>
      <c r="O21" s="151"/>
      <c r="P21" s="151"/>
    </row>
    <row r="22" spans="1:16" ht="13.5">
      <c r="A22" s="154" t="s">
        <v>43</v>
      </c>
      <c r="B22" s="151">
        <v>116</v>
      </c>
      <c r="C22" s="170">
        <f t="shared" si="21"/>
        <v>116</v>
      </c>
      <c r="D22" s="150">
        <f t="shared" si="10"/>
        <v>0</v>
      </c>
      <c r="E22" s="151"/>
      <c r="F22" s="151"/>
      <c r="G22" s="151"/>
      <c r="H22" s="151"/>
      <c r="I22" s="151"/>
      <c r="J22" s="151"/>
      <c r="K22" s="151"/>
      <c r="L22" s="151"/>
      <c r="M22" s="151"/>
      <c r="N22" s="151"/>
      <c r="O22" s="151"/>
      <c r="P22" s="151"/>
    </row>
    <row r="23" spans="1:16" ht="13.5">
      <c r="A23" s="154" t="s">
        <v>44</v>
      </c>
      <c r="B23" s="151"/>
      <c r="C23" s="170">
        <f t="shared" si="21"/>
        <v>0</v>
      </c>
      <c r="D23" s="150">
        <f t="shared" si="10"/>
        <v>0</v>
      </c>
      <c r="E23" s="151"/>
      <c r="F23" s="151"/>
      <c r="G23" s="151"/>
      <c r="H23" s="151"/>
      <c r="I23" s="151"/>
      <c r="J23" s="151"/>
      <c r="K23" s="151"/>
      <c r="L23" s="151"/>
      <c r="M23" s="151"/>
      <c r="N23" s="151"/>
      <c r="O23" s="151"/>
      <c r="P23" s="151"/>
    </row>
    <row r="24" spans="1:16" ht="13.5">
      <c r="A24" s="154" t="s">
        <v>45</v>
      </c>
      <c r="B24" s="151"/>
      <c r="C24" s="170">
        <f t="shared" si="21"/>
        <v>0</v>
      </c>
      <c r="D24" s="150">
        <f t="shared" si="10"/>
        <v>0</v>
      </c>
      <c r="E24" s="151"/>
      <c r="F24" s="151"/>
      <c r="G24" s="151"/>
      <c r="H24" s="151"/>
      <c r="I24" s="151"/>
      <c r="J24" s="151"/>
      <c r="K24" s="151"/>
      <c r="L24" s="151"/>
      <c r="M24" s="151"/>
      <c r="N24" s="151"/>
      <c r="O24" s="151"/>
      <c r="P24" s="151"/>
    </row>
    <row r="25" spans="1:16" ht="13.5">
      <c r="A25" s="154" t="s">
        <v>46</v>
      </c>
      <c r="B25" s="151">
        <v>8313</v>
      </c>
      <c r="C25" s="170">
        <f t="shared" si="21"/>
        <v>8313</v>
      </c>
      <c r="D25" s="150">
        <f t="shared" si="10"/>
        <v>0</v>
      </c>
      <c r="E25" s="151"/>
      <c r="F25" s="151"/>
      <c r="G25" s="151"/>
      <c r="H25" s="151"/>
      <c r="I25" s="151"/>
      <c r="J25" s="151"/>
      <c r="K25" s="151"/>
      <c r="L25" s="151"/>
      <c r="M25" s="151"/>
      <c r="N25" s="151"/>
      <c r="O25" s="151"/>
      <c r="P25" s="151"/>
    </row>
    <row r="26" spans="1:16" ht="13.5">
      <c r="A26" s="153" t="s">
        <v>1816</v>
      </c>
      <c r="B26" s="151">
        <v>17617</v>
      </c>
      <c r="C26" s="170">
        <f t="shared" si="21"/>
        <v>17617</v>
      </c>
      <c r="D26" s="150">
        <f t="shared" si="10"/>
        <v>0</v>
      </c>
      <c r="E26" s="151"/>
      <c r="F26" s="151"/>
      <c r="G26" s="151"/>
      <c r="H26" s="151"/>
      <c r="I26" s="151"/>
      <c r="J26" s="151"/>
      <c r="K26" s="151"/>
      <c r="L26" s="151"/>
      <c r="M26" s="151"/>
      <c r="N26" s="151"/>
      <c r="O26" s="151"/>
      <c r="P26" s="151"/>
    </row>
    <row r="27" spans="1:16" ht="13.5">
      <c r="A27" s="154" t="s">
        <v>47</v>
      </c>
      <c r="B27" s="151"/>
      <c r="C27" s="170">
        <f t="shared" si="21"/>
        <v>0</v>
      </c>
      <c r="D27" s="150">
        <f t="shared" si="10"/>
        <v>0</v>
      </c>
      <c r="E27" s="151"/>
      <c r="F27" s="151"/>
      <c r="G27" s="151"/>
      <c r="H27" s="151"/>
      <c r="I27" s="151"/>
      <c r="J27" s="151"/>
      <c r="K27" s="151"/>
      <c r="L27" s="151"/>
      <c r="M27" s="151"/>
      <c r="N27" s="151"/>
      <c r="O27" s="151"/>
      <c r="P27" s="151"/>
    </row>
    <row r="28" spans="1:16" ht="13.5">
      <c r="A28" s="154" t="s">
        <v>48</v>
      </c>
      <c r="B28" s="151">
        <v>3169</v>
      </c>
      <c r="C28" s="170">
        <f t="shared" si="21"/>
        <v>3169</v>
      </c>
      <c r="D28" s="150">
        <f t="shared" si="10"/>
        <v>0</v>
      </c>
      <c r="E28" s="151"/>
      <c r="F28" s="151"/>
      <c r="G28" s="151"/>
      <c r="H28" s="151"/>
      <c r="I28" s="151"/>
      <c r="J28" s="151"/>
      <c r="K28" s="151"/>
      <c r="L28" s="151"/>
      <c r="M28" s="151"/>
      <c r="N28" s="151"/>
      <c r="O28" s="151"/>
      <c r="P28" s="151"/>
    </row>
    <row r="29" spans="1:16" ht="13.5">
      <c r="A29" s="154" t="s">
        <v>49</v>
      </c>
      <c r="B29" s="151"/>
      <c r="C29" s="170">
        <f t="shared" si="21"/>
        <v>0</v>
      </c>
      <c r="D29" s="150">
        <f t="shared" si="10"/>
        <v>0</v>
      </c>
      <c r="E29" s="151"/>
      <c r="F29" s="151"/>
      <c r="G29" s="151"/>
      <c r="H29" s="151"/>
      <c r="I29" s="151"/>
      <c r="J29" s="151"/>
      <c r="K29" s="151"/>
      <c r="L29" s="151"/>
      <c r="M29" s="151"/>
      <c r="N29" s="151"/>
      <c r="O29" s="151"/>
      <c r="P29" s="151"/>
    </row>
    <row r="30" spans="1:16" ht="13.5">
      <c r="A30" s="154" t="s">
        <v>50</v>
      </c>
      <c r="B30" s="151">
        <v>13321</v>
      </c>
      <c r="C30" s="170">
        <f t="shared" si="21"/>
        <v>13321</v>
      </c>
      <c r="D30" s="150">
        <f t="shared" si="10"/>
        <v>0</v>
      </c>
      <c r="E30" s="151"/>
      <c r="F30" s="151"/>
      <c r="G30" s="151"/>
      <c r="H30" s="151"/>
      <c r="I30" s="151"/>
      <c r="J30" s="151"/>
      <c r="K30" s="151"/>
      <c r="L30" s="151"/>
      <c r="M30" s="151"/>
      <c r="N30" s="151"/>
      <c r="O30" s="151"/>
      <c r="P30" s="151"/>
    </row>
    <row r="31" spans="1:16" ht="13.5">
      <c r="A31" s="154" t="s">
        <v>51</v>
      </c>
      <c r="B31" s="151"/>
      <c r="C31" s="170">
        <f t="shared" si="21"/>
        <v>0</v>
      </c>
      <c r="D31" s="150">
        <f t="shared" si="10"/>
        <v>0</v>
      </c>
      <c r="E31" s="151"/>
      <c r="F31" s="151"/>
      <c r="G31" s="151"/>
      <c r="H31" s="151"/>
      <c r="I31" s="151"/>
      <c r="J31" s="151"/>
      <c r="K31" s="151"/>
      <c r="L31" s="151"/>
      <c r="M31" s="151"/>
      <c r="N31" s="151"/>
      <c r="O31" s="151"/>
      <c r="P31" s="151"/>
    </row>
    <row r="32" spans="1:16" ht="13.5">
      <c r="A32" s="154" t="s">
        <v>52</v>
      </c>
      <c r="B32" s="151"/>
      <c r="C32" s="170">
        <f t="shared" si="21"/>
        <v>0</v>
      </c>
      <c r="D32" s="150">
        <f t="shared" si="10"/>
        <v>0</v>
      </c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</row>
    <row r="33" spans="1:16" ht="13.5">
      <c r="A33" s="154" t="s">
        <v>1817</v>
      </c>
      <c r="B33" s="151"/>
      <c r="C33" s="170">
        <f t="shared" si="21"/>
        <v>0</v>
      </c>
      <c r="D33" s="150">
        <f t="shared" si="10"/>
        <v>0</v>
      </c>
      <c r="E33" s="151"/>
      <c r="F33" s="151"/>
      <c r="G33" s="151"/>
      <c r="H33" s="151"/>
      <c r="I33" s="151"/>
      <c r="J33" s="151"/>
      <c r="K33" s="151"/>
      <c r="L33" s="151"/>
      <c r="M33" s="151"/>
      <c r="N33" s="151"/>
      <c r="O33" s="151"/>
      <c r="P33" s="151"/>
    </row>
    <row r="34" spans="1:16" ht="13.5">
      <c r="A34" s="154" t="s">
        <v>53</v>
      </c>
      <c r="B34" s="151">
        <v>378</v>
      </c>
      <c r="C34" s="170">
        <f t="shared" si="21"/>
        <v>378</v>
      </c>
      <c r="D34" s="150">
        <f t="shared" si="10"/>
        <v>0</v>
      </c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</row>
    <row r="35" spans="1:16" ht="13.5">
      <c r="A35" s="156" t="s">
        <v>1818</v>
      </c>
      <c r="B35" s="151"/>
      <c r="C35" s="170">
        <f t="shared" si="21"/>
        <v>0</v>
      </c>
      <c r="D35" s="150">
        <f t="shared" si="10"/>
        <v>0</v>
      </c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</row>
    <row r="36" spans="1:16" ht="13.5">
      <c r="A36" s="156" t="s">
        <v>1819</v>
      </c>
      <c r="B36" s="151"/>
      <c r="C36" s="170">
        <f t="shared" si="21"/>
        <v>0</v>
      </c>
      <c r="D36" s="150">
        <f t="shared" si="10"/>
        <v>0</v>
      </c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</row>
    <row r="37" spans="1:16" ht="13.5">
      <c r="A37" s="156" t="s">
        <v>1820</v>
      </c>
      <c r="B37" s="151"/>
      <c r="C37" s="170">
        <f t="shared" si="21"/>
        <v>0</v>
      </c>
      <c r="D37" s="150">
        <f t="shared" si="10"/>
        <v>0</v>
      </c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</row>
    <row r="38" spans="1:16" ht="13.5">
      <c r="A38" s="156" t="s">
        <v>1821</v>
      </c>
      <c r="B38" s="151">
        <v>1654</v>
      </c>
      <c r="C38" s="170">
        <f t="shared" si="21"/>
        <v>1654</v>
      </c>
      <c r="D38" s="150">
        <f t="shared" si="10"/>
        <v>0</v>
      </c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</row>
    <row r="39" spans="1:16" ht="13.5">
      <c r="A39" s="156" t="s">
        <v>1822</v>
      </c>
      <c r="B39" s="151">
        <v>8468</v>
      </c>
      <c r="C39" s="170">
        <f t="shared" si="21"/>
        <v>8468</v>
      </c>
      <c r="D39" s="150">
        <f t="shared" si="10"/>
        <v>0</v>
      </c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</row>
    <row r="40" spans="1:16" ht="13.5">
      <c r="A40" s="156" t="s">
        <v>1823</v>
      </c>
      <c r="B40" s="151"/>
      <c r="C40" s="170">
        <f t="shared" si="21"/>
        <v>0</v>
      </c>
      <c r="D40" s="150">
        <f t="shared" si="10"/>
        <v>0</v>
      </c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1"/>
    </row>
    <row r="41" spans="1:16" ht="27">
      <c r="A41" s="156" t="s">
        <v>1824</v>
      </c>
      <c r="B41" s="151"/>
      <c r="C41" s="170">
        <f t="shared" si="21"/>
        <v>0</v>
      </c>
      <c r="D41" s="150">
        <f t="shared" si="10"/>
        <v>0</v>
      </c>
      <c r="E41" s="151"/>
      <c r="F41" s="151"/>
      <c r="G41" s="151"/>
      <c r="H41" s="151"/>
      <c r="I41" s="151"/>
      <c r="J41" s="151"/>
      <c r="K41" s="151"/>
      <c r="L41" s="151"/>
      <c r="M41" s="151"/>
      <c r="N41" s="151"/>
      <c r="O41" s="151"/>
      <c r="P41" s="151"/>
    </row>
    <row r="42" spans="1:16" ht="27">
      <c r="A42" s="156" t="s">
        <v>1825</v>
      </c>
      <c r="B42" s="151">
        <v>5300</v>
      </c>
      <c r="C42" s="170">
        <f t="shared" si="21"/>
        <v>5300</v>
      </c>
      <c r="D42" s="150">
        <f t="shared" si="10"/>
        <v>0</v>
      </c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</row>
    <row r="43" spans="1:16" ht="13.5">
      <c r="A43" s="156" t="s">
        <v>1826</v>
      </c>
      <c r="B43" s="151">
        <v>3486</v>
      </c>
      <c r="C43" s="170">
        <f t="shared" si="21"/>
        <v>3486</v>
      </c>
      <c r="D43" s="150">
        <f t="shared" si="10"/>
        <v>0</v>
      </c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</row>
    <row r="44" spans="1:16" ht="13.5">
      <c r="A44" s="156" t="s">
        <v>1827</v>
      </c>
      <c r="B44" s="151"/>
      <c r="C44" s="170">
        <f t="shared" si="21"/>
        <v>0</v>
      </c>
      <c r="D44" s="150">
        <f t="shared" si="10"/>
        <v>0</v>
      </c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</row>
    <row r="45" spans="1:16" ht="13.5">
      <c r="A45" s="156" t="s">
        <v>1828</v>
      </c>
      <c r="B45" s="151"/>
      <c r="C45" s="170">
        <f t="shared" si="21"/>
        <v>0</v>
      </c>
      <c r="D45" s="150">
        <f t="shared" si="10"/>
        <v>0</v>
      </c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</row>
    <row r="46" spans="1:16" ht="13.5">
      <c r="A46" s="156" t="s">
        <v>1829</v>
      </c>
      <c r="B46" s="151"/>
      <c r="C46" s="170">
        <f t="shared" si="21"/>
        <v>0</v>
      </c>
      <c r="D46" s="150">
        <f t="shared" si="10"/>
        <v>0</v>
      </c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</row>
    <row r="47" spans="1:16" ht="13.5">
      <c r="A47" s="156" t="s">
        <v>1830</v>
      </c>
      <c r="B47" s="151"/>
      <c r="C47" s="170">
        <f t="shared" si="21"/>
        <v>0</v>
      </c>
      <c r="D47" s="150">
        <f t="shared" si="10"/>
        <v>0</v>
      </c>
      <c r="E47" s="151"/>
      <c r="F47" s="151"/>
      <c r="G47" s="151"/>
      <c r="H47" s="151"/>
      <c r="I47" s="151"/>
      <c r="J47" s="151"/>
      <c r="K47" s="151"/>
      <c r="L47" s="151"/>
      <c r="M47" s="151"/>
      <c r="N47" s="151"/>
      <c r="O47" s="151"/>
      <c r="P47" s="151"/>
    </row>
    <row r="48" spans="1:16" ht="27">
      <c r="A48" s="156" t="s">
        <v>1831</v>
      </c>
      <c r="B48" s="151"/>
      <c r="C48" s="170">
        <f t="shared" si="21"/>
        <v>0</v>
      </c>
      <c r="D48" s="150">
        <f t="shared" si="10"/>
        <v>0</v>
      </c>
      <c r="E48" s="151"/>
      <c r="F48" s="151"/>
      <c r="G48" s="151"/>
      <c r="H48" s="151"/>
      <c r="I48" s="151"/>
      <c r="J48" s="151"/>
      <c r="K48" s="151"/>
      <c r="L48" s="151"/>
      <c r="M48" s="151"/>
      <c r="N48" s="151"/>
      <c r="O48" s="151"/>
      <c r="P48" s="151"/>
    </row>
    <row r="49" spans="1:16" ht="13.5">
      <c r="A49" s="156" t="s">
        <v>1832</v>
      </c>
      <c r="B49" s="151"/>
      <c r="C49" s="170">
        <f t="shared" si="21"/>
        <v>0</v>
      </c>
      <c r="D49" s="150">
        <f t="shared" si="10"/>
        <v>0</v>
      </c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</row>
    <row r="50" spans="1:16" ht="13.5">
      <c r="A50" s="156" t="s">
        <v>1833</v>
      </c>
      <c r="B50" s="151"/>
      <c r="C50" s="170">
        <f t="shared" si="21"/>
        <v>0</v>
      </c>
      <c r="D50" s="150">
        <f t="shared" si="10"/>
        <v>0</v>
      </c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</row>
    <row r="51" spans="1:16" ht="27">
      <c r="A51" s="156" t="s">
        <v>1834</v>
      </c>
      <c r="B51" s="151"/>
      <c r="C51" s="170">
        <f t="shared" si="21"/>
        <v>0</v>
      </c>
      <c r="D51" s="150">
        <f t="shared" si="10"/>
        <v>0</v>
      </c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</row>
    <row r="52" spans="1:16" ht="13.5">
      <c r="A52" s="156" t="s">
        <v>1835</v>
      </c>
      <c r="B52" s="151">
        <v>636</v>
      </c>
      <c r="C52" s="170">
        <f t="shared" si="21"/>
        <v>636</v>
      </c>
      <c r="D52" s="150">
        <f t="shared" si="10"/>
        <v>0</v>
      </c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</row>
    <row r="53" spans="1:16" ht="13.5">
      <c r="A53" s="156" t="s">
        <v>1836</v>
      </c>
      <c r="B53" s="151"/>
      <c r="C53" s="170">
        <f t="shared" si="21"/>
        <v>0</v>
      </c>
      <c r="D53" s="150">
        <f t="shared" si="10"/>
        <v>0</v>
      </c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</row>
    <row r="54" spans="1:16" ht="13.5">
      <c r="A54" s="156" t="s">
        <v>1837</v>
      </c>
      <c r="B54" s="151"/>
      <c r="C54" s="170">
        <f t="shared" si="21"/>
        <v>0</v>
      </c>
      <c r="D54" s="150">
        <f t="shared" si="10"/>
        <v>0</v>
      </c>
      <c r="E54" s="151"/>
      <c r="F54" s="151"/>
      <c r="G54" s="151"/>
      <c r="H54" s="151"/>
      <c r="I54" s="151"/>
      <c r="J54" s="151"/>
      <c r="K54" s="151"/>
      <c r="L54" s="151"/>
      <c r="M54" s="151"/>
      <c r="N54" s="151"/>
      <c r="O54" s="151"/>
      <c r="P54" s="151"/>
    </row>
    <row r="55" spans="1:16" ht="13.5">
      <c r="A55" s="154" t="s">
        <v>54</v>
      </c>
      <c r="B55" s="151"/>
      <c r="C55" s="170">
        <f t="shared" si="21"/>
        <v>0</v>
      </c>
      <c r="D55" s="150">
        <f t="shared" si="10"/>
        <v>0</v>
      </c>
      <c r="E55" s="151"/>
      <c r="F55" s="151"/>
      <c r="G55" s="151"/>
      <c r="H55" s="151"/>
      <c r="I55" s="151"/>
      <c r="J55" s="151"/>
      <c r="K55" s="151"/>
      <c r="L55" s="151"/>
      <c r="M55" s="151"/>
      <c r="N55" s="151"/>
      <c r="O55" s="151"/>
      <c r="P55" s="151"/>
    </row>
    <row r="56" spans="1:16" ht="13.5">
      <c r="A56" s="168" t="s">
        <v>55</v>
      </c>
      <c r="B56" s="150">
        <f>SUM(B57:B76)</f>
        <v>19409</v>
      </c>
      <c r="C56" s="150">
        <f>SUM(C57:C76)</f>
        <v>19409</v>
      </c>
      <c r="D56" s="150">
        <f t="shared" si="10"/>
        <v>0</v>
      </c>
      <c r="E56" s="150">
        <f t="shared" ref="E56:P56" si="32">SUM(E57:E76)</f>
        <v>0</v>
      </c>
      <c r="F56" s="150">
        <f t="shared" si="32"/>
        <v>0</v>
      </c>
      <c r="G56" s="150">
        <f t="shared" ref="G56" si="33">SUM(G57:G76)</f>
        <v>0</v>
      </c>
      <c r="H56" s="150">
        <f t="shared" ref="H56" si="34">SUM(H57:H76)</f>
        <v>0</v>
      </c>
      <c r="I56" s="150">
        <f t="shared" ref="I56" si="35">SUM(I57:I76)</f>
        <v>0</v>
      </c>
      <c r="J56" s="150">
        <f t="shared" ref="J56" si="36">SUM(J57:J76)</f>
        <v>0</v>
      </c>
      <c r="K56" s="150">
        <f t="shared" ref="K56" si="37">SUM(K57:K76)</f>
        <v>0</v>
      </c>
      <c r="L56" s="150">
        <f t="shared" ref="L56" si="38">SUM(L57:L76)</f>
        <v>0</v>
      </c>
      <c r="M56" s="150">
        <f t="shared" ref="M56" si="39">SUM(M57:M76)</f>
        <v>0</v>
      </c>
      <c r="N56" s="150">
        <f t="shared" ref="N56" si="40">SUM(N57:N76)</f>
        <v>0</v>
      </c>
      <c r="O56" s="150">
        <f t="shared" ref="O56" si="41">SUM(O57:O76)</f>
        <v>0</v>
      </c>
      <c r="P56" s="150">
        <f t="shared" si="32"/>
        <v>0</v>
      </c>
    </row>
    <row r="57" spans="1:16" ht="13.5">
      <c r="A57" s="154" t="s">
        <v>56</v>
      </c>
      <c r="B57" s="151">
        <v>12</v>
      </c>
      <c r="C57" s="170">
        <f t="shared" si="21"/>
        <v>12</v>
      </c>
      <c r="D57" s="150">
        <f t="shared" si="10"/>
        <v>0</v>
      </c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</row>
    <row r="58" spans="1:16" ht="13.5">
      <c r="A58" s="154" t="s">
        <v>57</v>
      </c>
      <c r="B58" s="151"/>
      <c r="C58" s="170">
        <f t="shared" si="21"/>
        <v>0</v>
      </c>
      <c r="D58" s="150">
        <f t="shared" si="10"/>
        <v>0</v>
      </c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</row>
    <row r="59" spans="1:16" ht="13.5">
      <c r="A59" s="154" t="s">
        <v>58</v>
      </c>
      <c r="B59" s="151"/>
      <c r="C59" s="170">
        <f t="shared" si="21"/>
        <v>0</v>
      </c>
      <c r="D59" s="150">
        <f t="shared" si="10"/>
        <v>0</v>
      </c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</row>
    <row r="60" spans="1:16" ht="13.5">
      <c r="A60" s="154" t="s">
        <v>59</v>
      </c>
      <c r="B60" s="151"/>
      <c r="C60" s="170">
        <f t="shared" si="21"/>
        <v>0</v>
      </c>
      <c r="D60" s="150">
        <f t="shared" si="10"/>
        <v>0</v>
      </c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</row>
    <row r="61" spans="1:16" ht="13.5">
      <c r="A61" s="154" t="s">
        <v>60</v>
      </c>
      <c r="B61" s="151">
        <v>1405</v>
      </c>
      <c r="C61" s="170">
        <f t="shared" si="21"/>
        <v>1405</v>
      </c>
      <c r="D61" s="150">
        <f t="shared" si="10"/>
        <v>0</v>
      </c>
      <c r="E61" s="151"/>
      <c r="F61" s="151"/>
      <c r="G61" s="151"/>
      <c r="H61" s="151"/>
      <c r="I61" s="151"/>
      <c r="J61" s="151"/>
      <c r="K61" s="151"/>
      <c r="L61" s="151"/>
      <c r="M61" s="151"/>
      <c r="N61" s="151"/>
      <c r="O61" s="151"/>
      <c r="P61" s="151"/>
    </row>
    <row r="62" spans="1:16" ht="13.5">
      <c r="A62" s="154" t="s">
        <v>61</v>
      </c>
      <c r="B62" s="151"/>
      <c r="C62" s="170">
        <f t="shared" si="21"/>
        <v>0</v>
      </c>
      <c r="D62" s="150">
        <f t="shared" si="10"/>
        <v>0</v>
      </c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51"/>
      <c r="P62" s="151"/>
    </row>
    <row r="63" spans="1:16" ht="13.5">
      <c r="A63" s="154" t="s">
        <v>1838</v>
      </c>
      <c r="B63" s="151">
        <v>634</v>
      </c>
      <c r="C63" s="170">
        <f t="shared" si="21"/>
        <v>634</v>
      </c>
      <c r="D63" s="150">
        <f t="shared" si="10"/>
        <v>0</v>
      </c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/>
      <c r="P63" s="151"/>
    </row>
    <row r="64" spans="1:16" ht="13.5">
      <c r="A64" s="154" t="s">
        <v>63</v>
      </c>
      <c r="B64" s="151">
        <v>295</v>
      </c>
      <c r="C64" s="170">
        <f t="shared" si="21"/>
        <v>295</v>
      </c>
      <c r="D64" s="150">
        <f t="shared" si="10"/>
        <v>0</v>
      </c>
      <c r="E64" s="151"/>
      <c r="F64" s="151"/>
      <c r="G64" s="151"/>
      <c r="H64" s="151"/>
      <c r="I64" s="151"/>
      <c r="J64" s="151"/>
      <c r="K64" s="151"/>
      <c r="L64" s="151"/>
      <c r="M64" s="151"/>
      <c r="N64" s="151"/>
      <c r="O64" s="151"/>
      <c r="P64" s="151"/>
    </row>
    <row r="65" spans="1:16" s="34" customFormat="1">
      <c r="A65" s="154" t="s">
        <v>1839</v>
      </c>
      <c r="B65" s="157">
        <v>110</v>
      </c>
      <c r="C65" s="170">
        <f t="shared" si="21"/>
        <v>110</v>
      </c>
      <c r="D65" s="150">
        <f t="shared" si="10"/>
        <v>0</v>
      </c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</row>
    <row r="66" spans="1:16" ht="13.5">
      <c r="A66" s="154" t="s">
        <v>64</v>
      </c>
      <c r="B66" s="151"/>
      <c r="C66" s="170">
        <f t="shared" si="21"/>
        <v>0</v>
      </c>
      <c r="D66" s="150">
        <f t="shared" si="10"/>
        <v>0</v>
      </c>
      <c r="E66" s="151"/>
      <c r="F66" s="151"/>
      <c r="G66" s="151"/>
      <c r="H66" s="151"/>
      <c r="I66" s="151"/>
      <c r="J66" s="151"/>
      <c r="K66" s="151"/>
      <c r="L66" s="151"/>
      <c r="M66" s="151"/>
      <c r="N66" s="151"/>
      <c r="O66" s="151"/>
      <c r="P66" s="151"/>
    </row>
    <row r="67" spans="1:16" ht="13.5">
      <c r="A67" s="154" t="s">
        <v>65</v>
      </c>
      <c r="B67" s="151"/>
      <c r="C67" s="170">
        <f t="shared" si="21"/>
        <v>0</v>
      </c>
      <c r="D67" s="150">
        <f t="shared" si="10"/>
        <v>0</v>
      </c>
      <c r="E67" s="151"/>
      <c r="F67" s="151"/>
      <c r="G67" s="151"/>
      <c r="H67" s="151"/>
      <c r="I67" s="151"/>
      <c r="J67" s="151"/>
      <c r="K67" s="151"/>
      <c r="L67" s="151"/>
      <c r="M67" s="151"/>
      <c r="N67" s="151"/>
      <c r="O67" s="151"/>
      <c r="P67" s="151"/>
    </row>
    <row r="68" spans="1:16" ht="13.5">
      <c r="A68" s="154" t="s">
        <v>66</v>
      </c>
      <c r="B68" s="151">
        <v>16766</v>
      </c>
      <c r="C68" s="170">
        <f t="shared" si="21"/>
        <v>16766</v>
      </c>
      <c r="D68" s="150">
        <f t="shared" si="10"/>
        <v>0</v>
      </c>
      <c r="E68" s="151"/>
      <c r="F68" s="151"/>
      <c r="G68" s="151"/>
      <c r="H68" s="151"/>
      <c r="I68" s="151"/>
      <c r="J68" s="151"/>
      <c r="K68" s="151"/>
      <c r="L68" s="151"/>
      <c r="M68" s="151"/>
      <c r="N68" s="151"/>
      <c r="O68" s="151"/>
      <c r="P68" s="151"/>
    </row>
    <row r="69" spans="1:16" ht="13.5">
      <c r="A69" s="154" t="s">
        <v>67</v>
      </c>
      <c r="B69" s="151">
        <v>178</v>
      </c>
      <c r="C69" s="170">
        <f t="shared" si="21"/>
        <v>178</v>
      </c>
      <c r="D69" s="150">
        <f t="shared" si="10"/>
        <v>0</v>
      </c>
      <c r="E69" s="151"/>
      <c r="F69" s="151"/>
      <c r="G69" s="151"/>
      <c r="H69" s="151"/>
      <c r="I69" s="151"/>
      <c r="J69" s="151"/>
      <c r="K69" s="151"/>
      <c r="L69" s="151"/>
      <c r="M69" s="151"/>
      <c r="N69" s="151"/>
      <c r="O69" s="151"/>
      <c r="P69" s="151"/>
    </row>
    <row r="70" spans="1:16" ht="13.5">
      <c r="A70" s="154" t="s">
        <v>68</v>
      </c>
      <c r="B70" s="151"/>
      <c r="C70" s="170">
        <f t="shared" si="21"/>
        <v>0</v>
      </c>
      <c r="D70" s="150">
        <f t="shared" si="10"/>
        <v>0</v>
      </c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O70" s="151"/>
      <c r="P70" s="151"/>
    </row>
    <row r="71" spans="1:16" ht="13.5">
      <c r="A71" s="154" t="s">
        <v>69</v>
      </c>
      <c r="B71" s="151">
        <v>9</v>
      </c>
      <c r="C71" s="170">
        <f t="shared" si="21"/>
        <v>9</v>
      </c>
      <c r="D71" s="150">
        <f t="shared" si="10"/>
        <v>0</v>
      </c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O71" s="151"/>
      <c r="P71" s="151"/>
    </row>
    <row r="72" spans="1:16" ht="13.5">
      <c r="A72" s="154" t="s">
        <v>70</v>
      </c>
      <c r="B72" s="151"/>
      <c r="C72" s="170">
        <f t="shared" si="21"/>
        <v>0</v>
      </c>
      <c r="D72" s="150">
        <f t="shared" ref="D72:D76" si="42">SUM(E72:P72)</f>
        <v>0</v>
      </c>
      <c r="E72" s="151"/>
      <c r="F72" s="151"/>
      <c r="G72" s="151"/>
      <c r="H72" s="151"/>
      <c r="I72" s="151"/>
      <c r="J72" s="151"/>
      <c r="K72" s="151"/>
      <c r="L72" s="151"/>
      <c r="M72" s="151"/>
      <c r="N72" s="151"/>
      <c r="O72" s="151"/>
      <c r="P72" s="151"/>
    </row>
    <row r="73" spans="1:16" ht="13.5">
      <c r="A73" s="154" t="s">
        <v>1840</v>
      </c>
      <c r="B73" s="151"/>
      <c r="C73" s="170">
        <f t="shared" si="21"/>
        <v>0</v>
      </c>
      <c r="D73" s="150">
        <f t="shared" si="42"/>
        <v>0</v>
      </c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</row>
    <row r="74" spans="1:16" ht="13.5">
      <c r="A74" s="154" t="s">
        <v>71</v>
      </c>
      <c r="B74" s="151"/>
      <c r="C74" s="170">
        <f t="shared" ref="C74:C76" si="43">B74-D74</f>
        <v>0</v>
      </c>
      <c r="D74" s="150">
        <f t="shared" si="42"/>
        <v>0</v>
      </c>
      <c r="E74" s="151"/>
      <c r="F74" s="151"/>
      <c r="G74" s="151"/>
      <c r="H74" s="151"/>
      <c r="I74" s="151"/>
      <c r="J74" s="151"/>
      <c r="K74" s="151"/>
      <c r="L74" s="151"/>
      <c r="M74" s="151"/>
      <c r="N74" s="151"/>
      <c r="O74" s="151"/>
      <c r="P74" s="151"/>
    </row>
    <row r="75" spans="1:16" ht="13.5">
      <c r="A75" s="154" t="s">
        <v>72</v>
      </c>
      <c r="B75" s="151"/>
      <c r="C75" s="170">
        <f t="shared" si="43"/>
        <v>0</v>
      </c>
      <c r="D75" s="150">
        <f t="shared" si="42"/>
        <v>0</v>
      </c>
      <c r="E75" s="151"/>
      <c r="F75" s="151"/>
      <c r="G75" s="151"/>
      <c r="H75" s="151"/>
      <c r="I75" s="151"/>
      <c r="J75" s="151"/>
      <c r="K75" s="151"/>
      <c r="L75" s="151"/>
      <c r="M75" s="151"/>
      <c r="N75" s="151"/>
      <c r="O75" s="151"/>
      <c r="P75" s="151"/>
    </row>
    <row r="76" spans="1:16" ht="13.5">
      <c r="A76" s="155" t="s">
        <v>73</v>
      </c>
      <c r="B76" s="151"/>
      <c r="C76" s="170">
        <f t="shared" si="43"/>
        <v>0</v>
      </c>
      <c r="D76" s="150">
        <f t="shared" si="42"/>
        <v>0</v>
      </c>
      <c r="E76" s="151"/>
      <c r="F76" s="151"/>
      <c r="G76" s="151"/>
      <c r="H76" s="151"/>
      <c r="I76" s="151"/>
      <c r="J76" s="151"/>
      <c r="K76" s="151"/>
      <c r="L76" s="151"/>
      <c r="M76" s="151"/>
      <c r="N76" s="151"/>
      <c r="O76" s="151"/>
      <c r="P76" s="151"/>
    </row>
    <row r="77" spans="1:16" ht="13.5">
      <c r="A77" s="155"/>
      <c r="B77" s="158"/>
      <c r="C77" s="158"/>
      <c r="D77" s="158"/>
      <c r="E77" s="158"/>
      <c r="F77" s="158"/>
      <c r="G77" s="158"/>
      <c r="H77" s="158"/>
      <c r="I77" s="158"/>
      <c r="J77" s="158"/>
      <c r="K77" s="158"/>
      <c r="L77" s="158"/>
      <c r="M77" s="158"/>
      <c r="N77" s="158"/>
      <c r="O77" s="158"/>
      <c r="P77" s="158"/>
    </row>
    <row r="78" spans="1:16" ht="13.5">
      <c r="A78" s="155"/>
      <c r="B78" s="151"/>
      <c r="C78" s="151"/>
      <c r="D78" s="151"/>
      <c r="E78" s="151"/>
      <c r="F78" s="151"/>
      <c r="G78" s="151"/>
      <c r="H78" s="151"/>
      <c r="I78" s="151"/>
      <c r="J78" s="151"/>
      <c r="K78" s="151"/>
      <c r="L78" s="151"/>
      <c r="M78" s="151"/>
      <c r="N78" s="151"/>
      <c r="O78" s="151"/>
      <c r="P78" s="151"/>
    </row>
    <row r="79" spans="1:16" ht="13.5">
      <c r="A79" s="167" t="s">
        <v>1696</v>
      </c>
      <c r="B79" s="92">
        <f>SUM(B80:B81)</f>
        <v>12000</v>
      </c>
      <c r="C79" s="92">
        <f>SUM(C80:C81)</f>
        <v>4062</v>
      </c>
      <c r="D79" s="92">
        <f t="shared" ref="D79:P79" si="44">SUM(D80:D81)</f>
        <v>7938</v>
      </c>
      <c r="E79" s="92">
        <f t="shared" si="44"/>
        <v>6961</v>
      </c>
      <c r="F79" s="92">
        <f t="shared" si="44"/>
        <v>0</v>
      </c>
      <c r="G79" s="92">
        <f t="shared" si="44"/>
        <v>250</v>
      </c>
      <c r="H79" s="92">
        <f t="shared" si="44"/>
        <v>0</v>
      </c>
      <c r="I79" s="92">
        <f t="shared" si="44"/>
        <v>0</v>
      </c>
      <c r="J79" s="92">
        <f t="shared" si="44"/>
        <v>332</v>
      </c>
      <c r="K79" s="92">
        <f t="shared" si="44"/>
        <v>0</v>
      </c>
      <c r="L79" s="92">
        <f t="shared" si="44"/>
        <v>0</v>
      </c>
      <c r="M79" s="92">
        <f t="shared" si="44"/>
        <v>0</v>
      </c>
      <c r="N79" s="92">
        <f t="shared" si="44"/>
        <v>75</v>
      </c>
      <c r="O79" s="92">
        <f t="shared" si="44"/>
        <v>320</v>
      </c>
      <c r="P79" s="92">
        <f t="shared" si="44"/>
        <v>0</v>
      </c>
    </row>
    <row r="80" spans="1:16" ht="13.5">
      <c r="A80" s="94" t="s">
        <v>1697</v>
      </c>
      <c r="B80" s="96">
        <v>1202</v>
      </c>
      <c r="C80" s="170">
        <f t="shared" ref="C80:C81" si="45">B80-D80</f>
        <v>1202</v>
      </c>
      <c r="D80" s="150">
        <f t="shared" ref="D80:D81" si="46">SUM(E80:P80)</f>
        <v>0</v>
      </c>
      <c r="E80" s="172"/>
      <c r="F80" s="172"/>
      <c r="G80" s="172"/>
      <c r="H80" s="172"/>
      <c r="I80" s="172"/>
      <c r="J80" s="172"/>
      <c r="K80" s="172"/>
      <c r="L80" s="172"/>
      <c r="M80" s="172"/>
      <c r="N80" s="172"/>
      <c r="O80" s="172"/>
      <c r="P80" s="172"/>
    </row>
    <row r="81" spans="1:16" ht="13.5">
      <c r="A81" s="94" t="s">
        <v>1698</v>
      </c>
      <c r="B81" s="96">
        <v>10798</v>
      </c>
      <c r="C81" s="170">
        <f t="shared" si="45"/>
        <v>2860</v>
      </c>
      <c r="D81" s="150">
        <f t="shared" si="46"/>
        <v>7938</v>
      </c>
      <c r="E81" s="172">
        <v>6961</v>
      </c>
      <c r="F81" s="172"/>
      <c r="G81" s="172">
        <v>250</v>
      </c>
      <c r="H81" s="172"/>
      <c r="I81" s="172"/>
      <c r="J81" s="172">
        <v>332</v>
      </c>
      <c r="K81" s="172"/>
      <c r="L81" s="172"/>
      <c r="M81" s="172"/>
      <c r="N81" s="172">
        <v>75</v>
      </c>
      <c r="O81" s="172">
        <v>320</v>
      </c>
      <c r="P81" s="172"/>
    </row>
  </sheetData>
  <mergeCells count="6">
    <mergeCell ref="A2:P2"/>
    <mergeCell ref="A4:A6"/>
    <mergeCell ref="B4:P4"/>
    <mergeCell ref="B5:B6"/>
    <mergeCell ref="C5:C6"/>
    <mergeCell ref="D5:P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1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5" tint="-0.249977111117893"/>
    <pageSetUpPr fitToPage="1"/>
  </sheetPr>
  <dimension ref="A1:F7"/>
  <sheetViews>
    <sheetView workbookViewId="0">
      <pane xSplit="1" ySplit="6" topLeftCell="B7" activePane="bottomRight" state="frozen"/>
      <selection pane="topRight" activeCell="B1" sqref="B1"/>
      <selection pane="bottomLeft" activeCell="A6" sqref="A6"/>
      <selection pane="bottomRight" activeCell="D21" sqref="D21"/>
    </sheetView>
  </sheetViews>
  <sheetFormatPr defaultRowHeight="13.5"/>
  <cols>
    <col min="1" max="1" width="15.25" style="36" customWidth="1"/>
    <col min="2" max="3" width="17" style="36" customWidth="1"/>
    <col min="4" max="4" width="16.625" style="36" customWidth="1"/>
    <col min="5" max="6" width="15.875" style="36" customWidth="1"/>
    <col min="7" max="16384" width="9" style="36"/>
  </cols>
  <sheetData>
    <row r="1" spans="1:6" ht="14.25">
      <c r="A1" s="35" t="s">
        <v>897</v>
      </c>
      <c r="B1" s="35"/>
      <c r="D1" s="35"/>
    </row>
    <row r="2" spans="1:6" ht="22.5">
      <c r="A2" s="202" t="s">
        <v>1842</v>
      </c>
      <c r="B2" s="202"/>
      <c r="C2" s="202"/>
      <c r="D2" s="202"/>
      <c r="E2" s="202"/>
      <c r="F2" s="202"/>
    </row>
    <row r="3" spans="1:6" ht="25.5">
      <c r="A3" s="37"/>
      <c r="B3" s="38"/>
      <c r="C3" s="38"/>
      <c r="D3" s="38"/>
      <c r="E3" s="38"/>
      <c r="F3" s="38" t="s">
        <v>0</v>
      </c>
    </row>
    <row r="4" spans="1:6" ht="34.5" customHeight="1">
      <c r="A4" s="203" t="s">
        <v>895</v>
      </c>
      <c r="B4" s="204" t="s">
        <v>1844</v>
      </c>
      <c r="C4" s="205"/>
      <c r="D4" s="206"/>
      <c r="E4" s="199" t="s">
        <v>1843</v>
      </c>
      <c r="F4" s="200"/>
    </row>
    <row r="5" spans="1:6" ht="34.5" customHeight="1">
      <c r="A5" s="203"/>
      <c r="B5" s="197" t="s">
        <v>1849</v>
      </c>
      <c r="C5" s="207" t="s">
        <v>1841</v>
      </c>
      <c r="D5" s="207"/>
      <c r="E5" s="197" t="s">
        <v>1847</v>
      </c>
      <c r="F5" s="197" t="s">
        <v>1848</v>
      </c>
    </row>
    <row r="6" spans="1:6" ht="34.5" customHeight="1">
      <c r="A6" s="203"/>
      <c r="B6" s="201"/>
      <c r="C6" s="159" t="s">
        <v>1846</v>
      </c>
      <c r="D6" s="160" t="s">
        <v>1845</v>
      </c>
      <c r="E6" s="198"/>
      <c r="F6" s="198"/>
    </row>
    <row r="7" spans="1:6" ht="34.5" customHeight="1">
      <c r="A7" s="39" t="s">
        <v>896</v>
      </c>
      <c r="B7" s="40">
        <v>66487</v>
      </c>
      <c r="C7" s="40">
        <v>52922</v>
      </c>
      <c r="D7" s="40">
        <v>47860</v>
      </c>
      <c r="E7" s="40">
        <v>4800</v>
      </c>
      <c r="F7" s="40">
        <v>71287</v>
      </c>
    </row>
  </sheetData>
  <mergeCells count="8">
    <mergeCell ref="F5:F6"/>
    <mergeCell ref="E4:F4"/>
    <mergeCell ref="B5:B6"/>
    <mergeCell ref="A2:F2"/>
    <mergeCell ref="A4:A6"/>
    <mergeCell ref="B4:D4"/>
    <mergeCell ref="C5:D5"/>
    <mergeCell ref="E5:E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50"/>
  </sheetPr>
  <dimension ref="A1:D12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D21" sqref="D21"/>
    </sheetView>
  </sheetViews>
  <sheetFormatPr defaultRowHeight="13.5"/>
  <cols>
    <col min="1" max="4" width="26.125" style="43" customWidth="1"/>
    <col min="5" max="16384" width="9" style="43"/>
  </cols>
  <sheetData>
    <row r="1" spans="1:4" ht="14.25">
      <c r="A1" s="41" t="s">
        <v>908</v>
      </c>
      <c r="B1" s="42"/>
    </row>
    <row r="2" spans="1:4" ht="22.5">
      <c r="A2" s="208" t="s">
        <v>1434</v>
      </c>
      <c r="B2" s="208"/>
      <c r="C2" s="208"/>
      <c r="D2" s="208"/>
    </row>
    <row r="3" spans="1:4" ht="18.75">
      <c r="A3" s="44"/>
      <c r="B3" s="45"/>
      <c r="C3" s="46"/>
      <c r="D3" s="45" t="s">
        <v>898</v>
      </c>
    </row>
    <row r="4" spans="1:4" ht="21.75" customHeight="1">
      <c r="A4" s="20" t="s">
        <v>899</v>
      </c>
      <c r="B4" s="47" t="s">
        <v>1435</v>
      </c>
      <c r="C4" s="47" t="s">
        <v>1436</v>
      </c>
      <c r="D4" s="48" t="s">
        <v>907</v>
      </c>
    </row>
    <row r="5" spans="1:4" ht="21.75" customHeight="1">
      <c r="A5" s="49" t="s">
        <v>900</v>
      </c>
      <c r="B5" s="50"/>
      <c r="C5" s="50">
        <v>22</v>
      </c>
      <c r="D5" s="51"/>
    </row>
    <row r="6" spans="1:4" ht="21.75" customHeight="1">
      <c r="A6" s="49" t="s">
        <v>901</v>
      </c>
      <c r="B6" s="50">
        <v>310</v>
      </c>
      <c r="C6" s="50">
        <v>330</v>
      </c>
      <c r="D6" s="52">
        <f>(B6-C6)/C6*100</f>
        <v>-6.0606060606060606</v>
      </c>
    </row>
    <row r="7" spans="1:4" ht="21.75" customHeight="1">
      <c r="A7" s="49" t="s">
        <v>902</v>
      </c>
      <c r="B7" s="53">
        <f>B8+B9</f>
        <v>1140</v>
      </c>
      <c r="C7" s="53">
        <f>C8+C9</f>
        <v>1230</v>
      </c>
      <c r="D7" s="52">
        <f>(B7-C7)/C7*100</f>
        <v>-7.3170731707317067</v>
      </c>
    </row>
    <row r="8" spans="1:4" ht="21.75" customHeight="1">
      <c r="A8" s="49" t="s">
        <v>903</v>
      </c>
      <c r="B8" s="50">
        <v>980</v>
      </c>
      <c r="C8" s="50">
        <v>1000</v>
      </c>
      <c r="D8" s="52">
        <f>(B8-C8)/C8*100</f>
        <v>-2</v>
      </c>
    </row>
    <row r="9" spans="1:4" ht="21.75" customHeight="1">
      <c r="A9" s="51" t="s">
        <v>904</v>
      </c>
      <c r="B9" s="50">
        <v>160</v>
      </c>
      <c r="C9" s="50">
        <v>230</v>
      </c>
      <c r="D9" s="52">
        <f>(B9-C9)/C9*100</f>
        <v>-30.434782608695656</v>
      </c>
    </row>
    <row r="10" spans="1:4" ht="21.75" customHeight="1">
      <c r="A10" s="49"/>
      <c r="B10" s="50"/>
      <c r="C10" s="50"/>
      <c r="D10" s="52"/>
    </row>
    <row r="11" spans="1:4" ht="21.75" customHeight="1">
      <c r="A11" s="20" t="s">
        <v>905</v>
      </c>
      <c r="B11" s="54">
        <f>B5+B6+B7</f>
        <v>1450</v>
      </c>
      <c r="C11" s="54">
        <f>C5+C6+C7</f>
        <v>1582</v>
      </c>
      <c r="D11" s="55">
        <f>(B11-C11)/C11*100</f>
        <v>-8.3438685208596706</v>
      </c>
    </row>
    <row r="12" spans="1:4" ht="85.5" customHeight="1">
      <c r="A12" s="209" t="s">
        <v>906</v>
      </c>
      <c r="B12" s="209"/>
      <c r="C12" s="209"/>
      <c r="D12" s="209"/>
    </row>
  </sheetData>
  <mergeCells count="2">
    <mergeCell ref="A2:D2"/>
    <mergeCell ref="A12:D12"/>
  </mergeCells>
  <phoneticPr fontId="2" type="noConversion"/>
  <pageMargins left="1.37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</vt:i4>
      </vt:variant>
    </vt:vector>
  </HeadingPairs>
  <TitlesOfParts>
    <vt:vector size="11" baseType="lpstr">
      <vt:lpstr>2019年一般公共预算收入表</vt:lpstr>
      <vt:lpstr>本级收入表</vt:lpstr>
      <vt:lpstr>支出表</vt:lpstr>
      <vt:lpstr>本级支出表</vt:lpstr>
      <vt:lpstr>本级_经济科目</vt:lpstr>
      <vt:lpstr>基本支出表_功能科目</vt:lpstr>
      <vt:lpstr>基本_经济科目</vt:lpstr>
      <vt:lpstr>税收返还和转移支付表</vt:lpstr>
      <vt:lpstr>政府一般债务限额和余额情况表</vt:lpstr>
      <vt:lpstr>三公经费预算安排情况表</vt:lpstr>
      <vt:lpstr>税收返还和转移支付表!Print_Area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lenovo-pc</dc:creator>
  <cp:lastModifiedBy>lenovo-pc</cp:lastModifiedBy>
  <cp:lastPrinted>2019-04-17T10:44:12Z</cp:lastPrinted>
  <dcterms:created xsi:type="dcterms:W3CDTF">2018-05-11T00:18:31Z</dcterms:created>
  <dcterms:modified xsi:type="dcterms:W3CDTF">2019-04-17T11:49:19Z</dcterms:modified>
</cp:coreProperties>
</file>